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elagh\Documents\Area 9\"/>
    </mc:Choice>
  </mc:AlternateContent>
  <bookViews>
    <workbookView xWindow="0" yWindow="0" windowWidth="20490" windowHeight="6555"/>
  </bookViews>
  <sheets>
    <sheet name="TEAMS - SENIOR" sheetId="7" r:id="rId1"/>
    <sheet name="D3 incl indiv) (3)" sheetId="6" r:id="rId2"/>
    <sheet name="D10 incl ind" sheetId="5" r:id="rId3"/>
    <sheet name="N30 inc ind" sheetId="4" r:id="rId4"/>
    <sheet name="E44  inc ind" sheetId="3" r:id="rId5"/>
    <sheet name="Main Scores" sheetId="2" state="hidden" r:id="rId6"/>
    <sheet name="M63" sheetId="8" r:id="rId7"/>
    <sheet name="Sheet1" sheetId="1" r:id="rId8"/>
  </sheets>
  <externalReferences>
    <externalReference r:id="rId9"/>
  </externalReferences>
  <definedNames>
    <definedName name="_xlnm._FilterDatabase" localSheetId="0" hidden="1">'TEAMS - SENIOR'!$A$2:$P$145</definedName>
    <definedName name="_xlnm.Print_Area" localSheetId="2">'D10 incl ind'!$A$1:$J$31</definedName>
    <definedName name="_xlnm.Print_Area" localSheetId="1">'D3 incl indiv) (3)'!$A$3:$J$36</definedName>
    <definedName name="_xlnm.Print_Area" localSheetId="4">'E44  inc ind'!$A$1:$J$31</definedName>
    <definedName name="_xlnm.Print_Area" localSheetId="6">'M63'!$A$1:$J$8</definedName>
    <definedName name="_xlnm.Print_Area" localSheetId="5">'Main Scores'!#REF!</definedName>
    <definedName name="_xlnm.Print_Area" localSheetId="3">'N30 inc ind'!$A$1:$J$33</definedName>
    <definedName name="_xlnm.Print_Area" localSheetId="0">'TEAMS - SENIOR'!$C$1:$N$132</definedName>
    <definedName name="_xlnm.Print_Titles" localSheetId="2">'D10 incl ind'!$2:$2</definedName>
    <definedName name="_xlnm.Print_Titles" localSheetId="1">'D3 incl indiv) (3)'!$4:$4</definedName>
    <definedName name="_xlnm.Print_Titles" localSheetId="4">'E44  inc ind'!$2:$2</definedName>
    <definedName name="_xlnm.Print_Titles" localSheetId="6">'M63'!$2:$2</definedName>
    <definedName name="_xlnm.Print_Titles" localSheetId="5">'Main Scores'!$5:$5</definedName>
    <definedName name="_xlnm.Print_Titles" localSheetId="3">'N30 inc ind'!$2:$2</definedName>
    <definedName name="_xlnm.Print_Titles" localSheetId="0">'TEAMS - SENIOR'!$2:$2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8" i="7" l="1"/>
  <c r="L68" i="7"/>
  <c r="K28" i="7"/>
  <c r="G51" i="7"/>
  <c r="G8" i="8" l="1"/>
  <c r="F8" i="8"/>
  <c r="H8" i="8" s="1"/>
  <c r="I8" i="8" s="1"/>
  <c r="E8" i="8"/>
  <c r="D8" i="8"/>
  <c r="C8" i="8"/>
  <c r="B8" i="8"/>
  <c r="H7" i="8"/>
  <c r="I7" i="8" s="1"/>
  <c r="G7" i="8"/>
  <c r="F7" i="8"/>
  <c r="E7" i="8"/>
  <c r="D7" i="8"/>
  <c r="C7" i="8"/>
  <c r="B7" i="8"/>
  <c r="G6" i="8"/>
  <c r="F6" i="8"/>
  <c r="H6" i="8" s="1"/>
  <c r="I6" i="8" s="1"/>
  <c r="E6" i="8"/>
  <c r="D6" i="8"/>
  <c r="C6" i="8"/>
  <c r="B6" i="8"/>
  <c r="H5" i="8"/>
  <c r="I5" i="8" s="1"/>
  <c r="G5" i="8"/>
  <c r="F5" i="8"/>
  <c r="E5" i="8"/>
  <c r="D5" i="8"/>
  <c r="C5" i="8"/>
  <c r="B5" i="8"/>
  <c r="G4" i="8"/>
  <c r="F4" i="8"/>
  <c r="H4" i="8" s="1"/>
  <c r="I4" i="8" s="1"/>
  <c r="E4" i="8"/>
  <c r="D4" i="8"/>
  <c r="C4" i="8"/>
  <c r="B4" i="8"/>
  <c r="H3" i="8"/>
  <c r="I3" i="8" s="1"/>
  <c r="G3" i="8"/>
  <c r="F3" i="8"/>
  <c r="E3" i="8"/>
  <c r="D3" i="8"/>
  <c r="C3" i="8"/>
  <c r="B3" i="8"/>
  <c r="N2" i="8"/>
  <c r="L4" i="8" l="1"/>
  <c r="K4" i="8"/>
  <c r="L5" i="8"/>
  <c r="K5" i="8"/>
  <c r="L6" i="8"/>
  <c r="K6" i="8"/>
  <c r="L7" i="8"/>
  <c r="K7" i="8"/>
  <c r="K8" i="8"/>
  <c r="L8" i="8"/>
  <c r="L3" i="8"/>
  <c r="K3" i="8"/>
  <c r="M131" i="7" l="1"/>
  <c r="L131" i="7"/>
  <c r="J131" i="7"/>
  <c r="I131" i="7"/>
  <c r="H131" i="7"/>
  <c r="G131" i="7"/>
  <c r="F131" i="7"/>
  <c r="E131" i="7"/>
  <c r="D131" i="7"/>
  <c r="M130" i="7"/>
  <c r="L130" i="7"/>
  <c r="J130" i="7"/>
  <c r="I130" i="7"/>
  <c r="K130" i="7" s="1"/>
  <c r="H130" i="7"/>
  <c r="G130" i="7"/>
  <c r="F130" i="7"/>
  <c r="E130" i="7"/>
  <c r="D130" i="7"/>
  <c r="M129" i="7"/>
  <c r="L129" i="7"/>
  <c r="J129" i="7"/>
  <c r="I129" i="7"/>
  <c r="K129" i="7" s="1"/>
  <c r="H129" i="7"/>
  <c r="G129" i="7"/>
  <c r="F129" i="7"/>
  <c r="E129" i="7"/>
  <c r="D129" i="7"/>
  <c r="M128" i="7"/>
  <c r="L128" i="7"/>
  <c r="J128" i="7"/>
  <c r="I128" i="7"/>
  <c r="K128" i="7" s="1"/>
  <c r="H128" i="7"/>
  <c r="G128" i="7"/>
  <c r="F128" i="7"/>
  <c r="E128" i="7"/>
  <c r="D128" i="7"/>
  <c r="M126" i="7"/>
  <c r="L126" i="7"/>
  <c r="J126" i="7"/>
  <c r="I126" i="7"/>
  <c r="H126" i="7"/>
  <c r="G126" i="7"/>
  <c r="F126" i="7"/>
  <c r="E126" i="7"/>
  <c r="D126" i="7"/>
  <c r="M125" i="7"/>
  <c r="L125" i="7"/>
  <c r="J125" i="7"/>
  <c r="I125" i="7"/>
  <c r="K125" i="7" s="1"/>
  <c r="H125" i="7"/>
  <c r="G125" i="7"/>
  <c r="F125" i="7"/>
  <c r="E125" i="7"/>
  <c r="D125" i="7"/>
  <c r="M124" i="7"/>
  <c r="L124" i="7"/>
  <c r="J124" i="7"/>
  <c r="I124" i="7"/>
  <c r="K124" i="7" s="1"/>
  <c r="H124" i="7"/>
  <c r="G124" i="7"/>
  <c r="F124" i="7"/>
  <c r="E124" i="7"/>
  <c r="D124" i="7"/>
  <c r="M123" i="7"/>
  <c r="L123" i="7"/>
  <c r="K123" i="7"/>
  <c r="J123" i="7"/>
  <c r="I123" i="7"/>
  <c r="H123" i="7"/>
  <c r="G123" i="7"/>
  <c r="F123" i="7"/>
  <c r="E123" i="7"/>
  <c r="D123" i="7"/>
  <c r="M121" i="7"/>
  <c r="L121" i="7"/>
  <c r="J121" i="7"/>
  <c r="I121" i="7"/>
  <c r="K121" i="7" s="1"/>
  <c r="H121" i="7"/>
  <c r="G121" i="7"/>
  <c r="F121" i="7"/>
  <c r="E121" i="7"/>
  <c r="D121" i="7"/>
  <c r="M120" i="7"/>
  <c r="L120" i="7"/>
  <c r="K120" i="7"/>
  <c r="J120" i="7"/>
  <c r="I120" i="7"/>
  <c r="H120" i="7"/>
  <c r="G120" i="7"/>
  <c r="F120" i="7"/>
  <c r="E120" i="7"/>
  <c r="D120" i="7"/>
  <c r="M119" i="7"/>
  <c r="N122" i="7" s="1"/>
  <c r="L119" i="7"/>
  <c r="J119" i="7"/>
  <c r="I119" i="7"/>
  <c r="K119" i="7" s="1"/>
  <c r="H119" i="7"/>
  <c r="G119" i="7"/>
  <c r="F119" i="7"/>
  <c r="E119" i="7"/>
  <c r="D119" i="7"/>
  <c r="M118" i="7"/>
  <c r="L118" i="7"/>
  <c r="J118" i="7"/>
  <c r="K118" i="7" s="1"/>
  <c r="I118" i="7"/>
  <c r="H118" i="7"/>
  <c r="G118" i="7"/>
  <c r="F118" i="7"/>
  <c r="E118" i="7"/>
  <c r="D118" i="7"/>
  <c r="M116" i="7"/>
  <c r="L116" i="7"/>
  <c r="J116" i="7"/>
  <c r="I116" i="7"/>
  <c r="K116" i="7" s="1"/>
  <c r="H116" i="7"/>
  <c r="G116" i="7"/>
  <c r="F116" i="7"/>
  <c r="E116" i="7"/>
  <c r="D116" i="7"/>
  <c r="M115" i="7"/>
  <c r="L115" i="7"/>
  <c r="J115" i="7"/>
  <c r="I115" i="7"/>
  <c r="K115" i="7" s="1"/>
  <c r="H115" i="7"/>
  <c r="G115" i="7"/>
  <c r="F115" i="7"/>
  <c r="E115" i="7"/>
  <c r="D115" i="7"/>
  <c r="M114" i="7"/>
  <c r="L114" i="7"/>
  <c r="K114" i="7"/>
  <c r="J114" i="7"/>
  <c r="I114" i="7"/>
  <c r="H114" i="7"/>
  <c r="G114" i="7"/>
  <c r="F114" i="7"/>
  <c r="E114" i="7"/>
  <c r="D114" i="7"/>
  <c r="M113" i="7"/>
  <c r="N117" i="7" s="1"/>
  <c r="L113" i="7"/>
  <c r="J113" i="7"/>
  <c r="I113" i="7"/>
  <c r="K113" i="7" s="1"/>
  <c r="H113" i="7"/>
  <c r="G113" i="7"/>
  <c r="F113" i="7"/>
  <c r="E113" i="7"/>
  <c r="D113" i="7"/>
  <c r="M111" i="7"/>
  <c r="L111" i="7"/>
  <c r="J111" i="7"/>
  <c r="K111" i="7" s="1"/>
  <c r="I111" i="7"/>
  <c r="H111" i="7"/>
  <c r="G111" i="7"/>
  <c r="F111" i="7"/>
  <c r="E111" i="7"/>
  <c r="D111" i="7"/>
  <c r="M110" i="7"/>
  <c r="L110" i="7"/>
  <c r="J110" i="7"/>
  <c r="I110" i="7"/>
  <c r="H110" i="7"/>
  <c r="G110" i="7"/>
  <c r="F110" i="7"/>
  <c r="E110" i="7"/>
  <c r="D110" i="7"/>
  <c r="M109" i="7"/>
  <c r="L109" i="7"/>
  <c r="J109" i="7"/>
  <c r="I109" i="7"/>
  <c r="H109" i="7"/>
  <c r="G109" i="7"/>
  <c r="F109" i="7"/>
  <c r="E109" i="7"/>
  <c r="D109" i="7"/>
  <c r="M108" i="7"/>
  <c r="L108" i="7"/>
  <c r="J108" i="7"/>
  <c r="I108" i="7"/>
  <c r="H108" i="7"/>
  <c r="G108" i="7"/>
  <c r="F108" i="7"/>
  <c r="E108" i="7"/>
  <c r="D108" i="7"/>
  <c r="M106" i="7"/>
  <c r="L106" i="7"/>
  <c r="J106" i="7"/>
  <c r="I106" i="7"/>
  <c r="H106" i="7"/>
  <c r="G106" i="7"/>
  <c r="F106" i="7"/>
  <c r="E106" i="7"/>
  <c r="D106" i="7"/>
  <c r="M105" i="7"/>
  <c r="L105" i="7"/>
  <c r="J105" i="7"/>
  <c r="I105" i="7"/>
  <c r="K105" i="7" s="1"/>
  <c r="H105" i="7"/>
  <c r="G105" i="7"/>
  <c r="F105" i="7"/>
  <c r="E105" i="7"/>
  <c r="D105" i="7"/>
  <c r="M104" i="7"/>
  <c r="L104" i="7"/>
  <c r="J104" i="7"/>
  <c r="I104" i="7"/>
  <c r="K104" i="7" s="1"/>
  <c r="H104" i="7"/>
  <c r="G104" i="7"/>
  <c r="F104" i="7"/>
  <c r="E104" i="7"/>
  <c r="D104" i="7"/>
  <c r="M103" i="7"/>
  <c r="L103" i="7"/>
  <c r="K103" i="7"/>
  <c r="J103" i="7"/>
  <c r="I103" i="7"/>
  <c r="H103" i="7"/>
  <c r="G103" i="7"/>
  <c r="F103" i="7"/>
  <c r="E103" i="7"/>
  <c r="D103" i="7"/>
  <c r="M101" i="7"/>
  <c r="L101" i="7"/>
  <c r="J101" i="7"/>
  <c r="I101" i="7"/>
  <c r="K101" i="7" s="1"/>
  <c r="H101" i="7"/>
  <c r="G101" i="7"/>
  <c r="F101" i="7"/>
  <c r="E101" i="7"/>
  <c r="D101" i="7"/>
  <c r="M100" i="7"/>
  <c r="L100" i="7"/>
  <c r="K100" i="7"/>
  <c r="J100" i="7"/>
  <c r="I100" i="7"/>
  <c r="H100" i="7"/>
  <c r="G100" i="7"/>
  <c r="F100" i="7"/>
  <c r="E100" i="7"/>
  <c r="D100" i="7"/>
  <c r="M99" i="7"/>
  <c r="N102" i="7" s="1"/>
  <c r="L99" i="7"/>
  <c r="J99" i="7"/>
  <c r="I99" i="7"/>
  <c r="K99" i="7" s="1"/>
  <c r="H99" i="7"/>
  <c r="G99" i="7"/>
  <c r="F99" i="7"/>
  <c r="E99" i="7"/>
  <c r="D99" i="7"/>
  <c r="M98" i="7"/>
  <c r="L98" i="7"/>
  <c r="J98" i="7"/>
  <c r="K98" i="7" s="1"/>
  <c r="I98" i="7"/>
  <c r="H98" i="7"/>
  <c r="G98" i="7"/>
  <c r="F98" i="7"/>
  <c r="E98" i="7"/>
  <c r="D98" i="7"/>
  <c r="M96" i="7"/>
  <c r="L96" i="7"/>
  <c r="J96" i="7"/>
  <c r="I96" i="7"/>
  <c r="K96" i="7" s="1"/>
  <c r="H96" i="7"/>
  <c r="G96" i="7"/>
  <c r="F96" i="7"/>
  <c r="E96" i="7"/>
  <c r="D96" i="7"/>
  <c r="M95" i="7"/>
  <c r="L95" i="7"/>
  <c r="J95" i="7"/>
  <c r="I95" i="7"/>
  <c r="K95" i="7" s="1"/>
  <c r="H95" i="7"/>
  <c r="G95" i="7"/>
  <c r="F95" i="7"/>
  <c r="E95" i="7"/>
  <c r="D95" i="7"/>
  <c r="M94" i="7"/>
  <c r="L94" i="7"/>
  <c r="K94" i="7"/>
  <c r="J94" i="7"/>
  <c r="I94" i="7"/>
  <c r="H94" i="7"/>
  <c r="G94" i="7"/>
  <c r="F94" i="7"/>
  <c r="E94" i="7"/>
  <c r="D94" i="7"/>
  <c r="M93" i="7"/>
  <c r="N97" i="7" s="1"/>
  <c r="L93" i="7"/>
  <c r="J93" i="7"/>
  <c r="I93" i="7"/>
  <c r="K93" i="7" s="1"/>
  <c r="H93" i="7"/>
  <c r="G93" i="7"/>
  <c r="F93" i="7"/>
  <c r="E93" i="7"/>
  <c r="D93" i="7"/>
  <c r="M91" i="7"/>
  <c r="L91" i="7"/>
  <c r="J91" i="7"/>
  <c r="K91" i="7" s="1"/>
  <c r="I91" i="7"/>
  <c r="H91" i="7"/>
  <c r="G91" i="7"/>
  <c r="F91" i="7"/>
  <c r="E91" i="7"/>
  <c r="D91" i="7"/>
  <c r="M90" i="7"/>
  <c r="L90" i="7"/>
  <c r="J90" i="7"/>
  <c r="I90" i="7"/>
  <c r="K90" i="7" s="1"/>
  <c r="H90" i="7"/>
  <c r="G90" i="7"/>
  <c r="F90" i="7"/>
  <c r="E90" i="7"/>
  <c r="D90" i="7"/>
  <c r="M89" i="7"/>
  <c r="L89" i="7"/>
  <c r="J89" i="7"/>
  <c r="I89" i="7"/>
  <c r="K89" i="7" s="1"/>
  <c r="H89" i="7"/>
  <c r="G89" i="7"/>
  <c r="F89" i="7"/>
  <c r="E89" i="7"/>
  <c r="D89" i="7"/>
  <c r="M88" i="7"/>
  <c r="L88" i="7"/>
  <c r="J88" i="7"/>
  <c r="I88" i="7"/>
  <c r="H88" i="7"/>
  <c r="G88" i="7"/>
  <c r="F88" i="7"/>
  <c r="E88" i="7"/>
  <c r="D88" i="7"/>
  <c r="M86" i="7"/>
  <c r="L86" i="7"/>
  <c r="J86" i="7"/>
  <c r="I86" i="7"/>
  <c r="K86" i="7" s="1"/>
  <c r="H86" i="7"/>
  <c r="G86" i="7"/>
  <c r="F86" i="7"/>
  <c r="E86" i="7"/>
  <c r="D86" i="7"/>
  <c r="M85" i="7"/>
  <c r="L85" i="7"/>
  <c r="J85" i="7"/>
  <c r="I85" i="7"/>
  <c r="K85" i="7" s="1"/>
  <c r="H85" i="7"/>
  <c r="G85" i="7"/>
  <c r="F85" i="7"/>
  <c r="E85" i="7"/>
  <c r="D85" i="7"/>
  <c r="M84" i="7"/>
  <c r="L84" i="7"/>
  <c r="J84" i="7"/>
  <c r="I84" i="7"/>
  <c r="K84" i="7" s="1"/>
  <c r="H84" i="7"/>
  <c r="G84" i="7"/>
  <c r="F84" i="7"/>
  <c r="E84" i="7"/>
  <c r="D84" i="7"/>
  <c r="M83" i="7"/>
  <c r="L83" i="7"/>
  <c r="J83" i="7"/>
  <c r="I83" i="7"/>
  <c r="H83" i="7"/>
  <c r="G83" i="7"/>
  <c r="F83" i="7"/>
  <c r="E83" i="7"/>
  <c r="D83" i="7"/>
  <c r="M81" i="7"/>
  <c r="L81" i="7"/>
  <c r="J81" i="7"/>
  <c r="I81" i="7"/>
  <c r="K81" i="7" s="1"/>
  <c r="H81" i="7"/>
  <c r="G81" i="7"/>
  <c r="F81" i="7"/>
  <c r="E81" i="7"/>
  <c r="D81" i="7"/>
  <c r="M80" i="7"/>
  <c r="L80" i="7"/>
  <c r="J80" i="7"/>
  <c r="I80" i="7"/>
  <c r="K80" i="7" s="1"/>
  <c r="H80" i="7"/>
  <c r="G80" i="7"/>
  <c r="F80" i="7"/>
  <c r="E80" i="7"/>
  <c r="D80" i="7"/>
  <c r="M79" i="7"/>
  <c r="L79" i="7"/>
  <c r="J79" i="7"/>
  <c r="I79" i="7"/>
  <c r="H79" i="7"/>
  <c r="G79" i="7"/>
  <c r="F79" i="7"/>
  <c r="E79" i="7"/>
  <c r="D79" i="7"/>
  <c r="M78" i="7"/>
  <c r="L78" i="7"/>
  <c r="J78" i="7"/>
  <c r="I78" i="7"/>
  <c r="K78" i="7" s="1"/>
  <c r="H78" i="7"/>
  <c r="G78" i="7"/>
  <c r="F78" i="7"/>
  <c r="E78" i="7"/>
  <c r="D78" i="7"/>
  <c r="M76" i="7"/>
  <c r="L76" i="7"/>
  <c r="J76" i="7"/>
  <c r="I76" i="7"/>
  <c r="K76" i="7" s="1"/>
  <c r="H76" i="7"/>
  <c r="G76" i="7"/>
  <c r="F76" i="7"/>
  <c r="E76" i="7"/>
  <c r="D76" i="7"/>
  <c r="M75" i="7"/>
  <c r="L75" i="7"/>
  <c r="K75" i="7"/>
  <c r="J75" i="7"/>
  <c r="I75" i="7"/>
  <c r="H75" i="7"/>
  <c r="G75" i="7"/>
  <c r="F75" i="7"/>
  <c r="E75" i="7"/>
  <c r="D75" i="7"/>
  <c r="M74" i="7"/>
  <c r="L74" i="7"/>
  <c r="J74" i="7"/>
  <c r="I74" i="7"/>
  <c r="K74" i="7" s="1"/>
  <c r="H74" i="7"/>
  <c r="G74" i="7"/>
  <c r="F74" i="7"/>
  <c r="E74" i="7"/>
  <c r="D74" i="7"/>
  <c r="M73" i="7"/>
  <c r="L73" i="7"/>
  <c r="J73" i="7"/>
  <c r="K73" i="7" s="1"/>
  <c r="I73" i="7"/>
  <c r="H73" i="7"/>
  <c r="G73" i="7"/>
  <c r="F73" i="7"/>
  <c r="E73" i="7"/>
  <c r="D73" i="7"/>
  <c r="M71" i="7"/>
  <c r="L71" i="7"/>
  <c r="J71" i="7"/>
  <c r="I71" i="7"/>
  <c r="K71" i="7" s="1"/>
  <c r="H71" i="7"/>
  <c r="G71" i="7"/>
  <c r="F71" i="7"/>
  <c r="E71" i="7"/>
  <c r="D71" i="7"/>
  <c r="M70" i="7"/>
  <c r="L70" i="7"/>
  <c r="J70" i="7"/>
  <c r="K70" i="7" s="1"/>
  <c r="I70" i="7"/>
  <c r="H70" i="7"/>
  <c r="G70" i="7"/>
  <c r="F70" i="7"/>
  <c r="E70" i="7"/>
  <c r="D70" i="7"/>
  <c r="M69" i="7"/>
  <c r="L69" i="7"/>
  <c r="J69" i="7"/>
  <c r="I69" i="7"/>
  <c r="K69" i="7" s="1"/>
  <c r="H69" i="7"/>
  <c r="G69" i="7"/>
  <c r="F69" i="7"/>
  <c r="E69" i="7"/>
  <c r="D69" i="7"/>
  <c r="M68" i="7"/>
  <c r="N72" i="7" s="1"/>
  <c r="J68" i="7"/>
  <c r="I68" i="7"/>
  <c r="K68" i="7" s="1"/>
  <c r="H68" i="7"/>
  <c r="G68" i="7"/>
  <c r="F68" i="7"/>
  <c r="E68" i="7"/>
  <c r="D68" i="7"/>
  <c r="M66" i="7"/>
  <c r="L66" i="7"/>
  <c r="K66" i="7"/>
  <c r="J66" i="7"/>
  <c r="I66" i="7"/>
  <c r="H66" i="7"/>
  <c r="G66" i="7"/>
  <c r="F66" i="7"/>
  <c r="E66" i="7"/>
  <c r="D66" i="7"/>
  <c r="M65" i="7"/>
  <c r="L65" i="7"/>
  <c r="J65" i="7"/>
  <c r="I65" i="7"/>
  <c r="K65" i="7" s="1"/>
  <c r="H65" i="7"/>
  <c r="G65" i="7"/>
  <c r="F65" i="7"/>
  <c r="E65" i="7"/>
  <c r="D65" i="7"/>
  <c r="M64" i="7"/>
  <c r="L64" i="7"/>
  <c r="J64" i="7"/>
  <c r="K64" i="7" s="1"/>
  <c r="I64" i="7"/>
  <c r="H64" i="7"/>
  <c r="G64" i="7"/>
  <c r="F64" i="7"/>
  <c r="E64" i="7"/>
  <c r="D64" i="7"/>
  <c r="M63" i="7"/>
  <c r="L63" i="7"/>
  <c r="J63" i="7"/>
  <c r="I63" i="7"/>
  <c r="K63" i="7" s="1"/>
  <c r="H63" i="7"/>
  <c r="G63" i="7"/>
  <c r="F63" i="7"/>
  <c r="E63" i="7"/>
  <c r="D63" i="7"/>
  <c r="M61" i="7"/>
  <c r="L61" i="7"/>
  <c r="J61" i="7"/>
  <c r="I61" i="7"/>
  <c r="K61" i="7" s="1"/>
  <c r="H61" i="7"/>
  <c r="G61" i="7"/>
  <c r="F61" i="7"/>
  <c r="E61" i="7"/>
  <c r="D61" i="7"/>
  <c r="M60" i="7"/>
  <c r="L60" i="7"/>
  <c r="J60" i="7"/>
  <c r="I60" i="7"/>
  <c r="K60" i="7" s="1"/>
  <c r="H60" i="7"/>
  <c r="G60" i="7"/>
  <c r="F60" i="7"/>
  <c r="E60" i="7"/>
  <c r="D60" i="7"/>
  <c r="M59" i="7"/>
  <c r="L59" i="7"/>
  <c r="K59" i="7"/>
  <c r="J59" i="7"/>
  <c r="I59" i="7"/>
  <c r="H59" i="7"/>
  <c r="G59" i="7"/>
  <c r="F59" i="7"/>
  <c r="E59" i="7"/>
  <c r="D59" i="7"/>
  <c r="M58" i="7"/>
  <c r="N62" i="7" s="1"/>
  <c r="L58" i="7"/>
  <c r="J58" i="7"/>
  <c r="I58" i="7"/>
  <c r="K58" i="7" s="1"/>
  <c r="H58" i="7"/>
  <c r="G58" i="7"/>
  <c r="F58" i="7"/>
  <c r="E58" i="7"/>
  <c r="D58" i="7"/>
  <c r="M56" i="7"/>
  <c r="L56" i="7"/>
  <c r="J56" i="7"/>
  <c r="I56" i="7"/>
  <c r="K56" i="7" s="1"/>
  <c r="H56" i="7"/>
  <c r="G56" i="7"/>
  <c r="F56" i="7"/>
  <c r="E56" i="7"/>
  <c r="D56" i="7"/>
  <c r="M55" i="7"/>
  <c r="L55" i="7"/>
  <c r="K55" i="7"/>
  <c r="J55" i="7"/>
  <c r="I55" i="7"/>
  <c r="H55" i="7"/>
  <c r="G55" i="7"/>
  <c r="F55" i="7"/>
  <c r="E55" i="7"/>
  <c r="D55" i="7"/>
  <c r="M54" i="7"/>
  <c r="L54" i="7"/>
  <c r="J54" i="7"/>
  <c r="I54" i="7"/>
  <c r="K54" i="7" s="1"/>
  <c r="H54" i="7"/>
  <c r="G54" i="7"/>
  <c r="F54" i="7"/>
  <c r="E54" i="7"/>
  <c r="D54" i="7"/>
  <c r="M53" i="7"/>
  <c r="L53" i="7"/>
  <c r="J53" i="7"/>
  <c r="K53" i="7" s="1"/>
  <c r="I53" i="7"/>
  <c r="H53" i="7"/>
  <c r="G53" i="7"/>
  <c r="F53" i="7"/>
  <c r="E53" i="7"/>
  <c r="D53" i="7"/>
  <c r="M51" i="7"/>
  <c r="L51" i="7"/>
  <c r="J51" i="7"/>
  <c r="I51" i="7"/>
  <c r="K51" i="7" s="1"/>
  <c r="H51" i="7"/>
  <c r="F51" i="7"/>
  <c r="E51" i="7"/>
  <c r="D51" i="7"/>
  <c r="M50" i="7"/>
  <c r="L50" i="7"/>
  <c r="J50" i="7"/>
  <c r="K50" i="7" s="1"/>
  <c r="I50" i="7"/>
  <c r="H50" i="7"/>
  <c r="G50" i="7"/>
  <c r="F50" i="7"/>
  <c r="E50" i="7"/>
  <c r="D50" i="7"/>
  <c r="M49" i="7"/>
  <c r="L49" i="7"/>
  <c r="J49" i="7"/>
  <c r="I49" i="7"/>
  <c r="H49" i="7"/>
  <c r="G49" i="7"/>
  <c r="F49" i="7"/>
  <c r="E49" i="7"/>
  <c r="D49" i="7"/>
  <c r="M48" i="7"/>
  <c r="N52" i="7" s="1"/>
  <c r="L48" i="7"/>
  <c r="J48" i="7"/>
  <c r="I48" i="7"/>
  <c r="K48" i="7" s="1"/>
  <c r="H48" i="7"/>
  <c r="G48" i="7"/>
  <c r="F48" i="7"/>
  <c r="E48" i="7"/>
  <c r="D48" i="7"/>
  <c r="M46" i="7"/>
  <c r="L46" i="7"/>
  <c r="K46" i="7"/>
  <c r="J46" i="7"/>
  <c r="I46" i="7"/>
  <c r="H46" i="7"/>
  <c r="G46" i="7"/>
  <c r="F46" i="7"/>
  <c r="E46" i="7"/>
  <c r="D46" i="7"/>
  <c r="M45" i="7"/>
  <c r="L45" i="7"/>
  <c r="J45" i="7"/>
  <c r="I45" i="7"/>
  <c r="K45" i="7" s="1"/>
  <c r="H45" i="7"/>
  <c r="G45" i="7"/>
  <c r="F45" i="7"/>
  <c r="E45" i="7"/>
  <c r="D45" i="7"/>
  <c r="M44" i="7"/>
  <c r="L44" i="7"/>
  <c r="J44" i="7"/>
  <c r="K44" i="7" s="1"/>
  <c r="I44" i="7"/>
  <c r="H44" i="7"/>
  <c r="G44" i="7"/>
  <c r="F44" i="7"/>
  <c r="E44" i="7"/>
  <c r="D44" i="7"/>
  <c r="M43" i="7"/>
  <c r="L43" i="7"/>
  <c r="J43" i="7"/>
  <c r="I43" i="7"/>
  <c r="H43" i="7"/>
  <c r="G43" i="7"/>
  <c r="F43" i="7"/>
  <c r="E43" i="7"/>
  <c r="D43" i="7"/>
  <c r="M41" i="7"/>
  <c r="L41" i="7"/>
  <c r="J41" i="7"/>
  <c r="I41" i="7"/>
  <c r="K41" i="7" s="1"/>
  <c r="H41" i="7"/>
  <c r="G41" i="7"/>
  <c r="F41" i="7"/>
  <c r="E41" i="7"/>
  <c r="D41" i="7"/>
  <c r="M40" i="7"/>
  <c r="L40" i="7"/>
  <c r="J40" i="7"/>
  <c r="I40" i="7"/>
  <c r="H40" i="7"/>
  <c r="G40" i="7"/>
  <c r="F40" i="7"/>
  <c r="E40" i="7"/>
  <c r="D40" i="7"/>
  <c r="M39" i="7"/>
  <c r="L39" i="7"/>
  <c r="J39" i="7"/>
  <c r="I39" i="7"/>
  <c r="K39" i="7" s="1"/>
  <c r="H39" i="7"/>
  <c r="G39" i="7"/>
  <c r="F39" i="7"/>
  <c r="E39" i="7"/>
  <c r="D39" i="7"/>
  <c r="M38" i="7"/>
  <c r="L38" i="7"/>
  <c r="J38" i="7"/>
  <c r="I38" i="7"/>
  <c r="K38" i="7" s="1"/>
  <c r="H38" i="7"/>
  <c r="G38" i="7"/>
  <c r="F38" i="7"/>
  <c r="E38" i="7"/>
  <c r="D38" i="7"/>
  <c r="M36" i="7"/>
  <c r="L36" i="7"/>
  <c r="J36" i="7"/>
  <c r="I36" i="7"/>
  <c r="H36" i="7"/>
  <c r="G36" i="7"/>
  <c r="F36" i="7"/>
  <c r="E36" i="7"/>
  <c r="D36" i="7"/>
  <c r="M35" i="7"/>
  <c r="L35" i="7"/>
  <c r="J35" i="7"/>
  <c r="I35" i="7"/>
  <c r="K35" i="7" s="1"/>
  <c r="H35" i="7"/>
  <c r="G35" i="7"/>
  <c r="F35" i="7"/>
  <c r="E35" i="7"/>
  <c r="D35" i="7"/>
  <c r="M34" i="7"/>
  <c r="L34" i="7"/>
  <c r="J34" i="7"/>
  <c r="I34" i="7"/>
  <c r="K34" i="7" s="1"/>
  <c r="H34" i="7"/>
  <c r="G34" i="7"/>
  <c r="F34" i="7"/>
  <c r="E34" i="7"/>
  <c r="D34" i="7"/>
  <c r="M33" i="7"/>
  <c r="L33" i="7"/>
  <c r="K33" i="7"/>
  <c r="J33" i="7"/>
  <c r="I33" i="7"/>
  <c r="H33" i="7"/>
  <c r="G33" i="7"/>
  <c r="F33" i="7"/>
  <c r="E33" i="7"/>
  <c r="D33" i="7"/>
  <c r="M31" i="7"/>
  <c r="L31" i="7"/>
  <c r="J31" i="7"/>
  <c r="I31" i="7"/>
  <c r="K31" i="7" s="1"/>
  <c r="H31" i="7"/>
  <c r="G31" i="7"/>
  <c r="F31" i="7"/>
  <c r="E31" i="7"/>
  <c r="D31" i="7"/>
  <c r="M30" i="7"/>
  <c r="L30" i="7"/>
  <c r="K30" i="7"/>
  <c r="J30" i="7"/>
  <c r="I30" i="7"/>
  <c r="H30" i="7"/>
  <c r="G30" i="7"/>
  <c r="F30" i="7"/>
  <c r="E30" i="7"/>
  <c r="D30" i="7"/>
  <c r="M29" i="7"/>
  <c r="N32" i="7" s="1"/>
  <c r="L29" i="7"/>
  <c r="J29" i="7"/>
  <c r="I29" i="7"/>
  <c r="K29" i="7" s="1"/>
  <c r="H29" i="7"/>
  <c r="G29" i="7"/>
  <c r="F29" i="7"/>
  <c r="E29" i="7"/>
  <c r="D29" i="7"/>
  <c r="M28" i="7"/>
  <c r="L28" i="7"/>
  <c r="J28" i="7"/>
  <c r="I28" i="7"/>
  <c r="H28" i="7"/>
  <c r="G28" i="7"/>
  <c r="F28" i="7"/>
  <c r="E28" i="7"/>
  <c r="D28" i="7"/>
  <c r="M26" i="7"/>
  <c r="L26" i="7"/>
  <c r="J26" i="7"/>
  <c r="I26" i="7"/>
  <c r="K26" i="7" s="1"/>
  <c r="H26" i="7"/>
  <c r="G26" i="7"/>
  <c r="F26" i="7"/>
  <c r="E26" i="7"/>
  <c r="D26" i="7"/>
  <c r="M25" i="7"/>
  <c r="L25" i="7"/>
  <c r="J25" i="7"/>
  <c r="I25" i="7"/>
  <c r="K25" i="7" s="1"/>
  <c r="H25" i="7"/>
  <c r="G25" i="7"/>
  <c r="F25" i="7"/>
  <c r="E25" i="7"/>
  <c r="D25" i="7"/>
  <c r="M24" i="7"/>
  <c r="L24" i="7"/>
  <c r="K24" i="7"/>
  <c r="J24" i="7"/>
  <c r="I24" i="7"/>
  <c r="H24" i="7"/>
  <c r="G24" i="7"/>
  <c r="F24" i="7"/>
  <c r="E24" i="7"/>
  <c r="D24" i="7"/>
  <c r="M23" i="7"/>
  <c r="N27" i="7" s="1"/>
  <c r="L23" i="7"/>
  <c r="J23" i="7"/>
  <c r="I23" i="7"/>
  <c r="K23" i="7" s="1"/>
  <c r="H23" i="7"/>
  <c r="G23" i="7"/>
  <c r="F23" i="7"/>
  <c r="E23" i="7"/>
  <c r="D23" i="7"/>
  <c r="M21" i="7"/>
  <c r="L21" i="7"/>
  <c r="J21" i="7"/>
  <c r="K21" i="7" s="1"/>
  <c r="I21" i="7"/>
  <c r="H21" i="7"/>
  <c r="G21" i="7"/>
  <c r="F21" i="7"/>
  <c r="E21" i="7"/>
  <c r="D21" i="7"/>
  <c r="M20" i="7"/>
  <c r="L20" i="7"/>
  <c r="J20" i="7"/>
  <c r="I20" i="7"/>
  <c r="K20" i="7" s="1"/>
  <c r="H20" i="7"/>
  <c r="G20" i="7"/>
  <c r="F20" i="7"/>
  <c r="E20" i="7"/>
  <c r="D20" i="7"/>
  <c r="M19" i="7"/>
  <c r="L19" i="7"/>
  <c r="J19" i="7"/>
  <c r="I19" i="7"/>
  <c r="K19" i="7" s="1"/>
  <c r="H19" i="7"/>
  <c r="G19" i="7"/>
  <c r="F19" i="7"/>
  <c r="E19" i="7"/>
  <c r="D19" i="7"/>
  <c r="M18" i="7"/>
  <c r="L18" i="7"/>
  <c r="J18" i="7"/>
  <c r="I18" i="7"/>
  <c r="H18" i="7"/>
  <c r="G18" i="7"/>
  <c r="F18" i="7"/>
  <c r="E18" i="7"/>
  <c r="D18" i="7"/>
  <c r="M16" i="7"/>
  <c r="L16" i="7"/>
  <c r="J16" i="7"/>
  <c r="I16" i="7"/>
  <c r="K16" i="7" s="1"/>
  <c r="H16" i="7"/>
  <c r="G16" i="7"/>
  <c r="F16" i="7"/>
  <c r="E16" i="7"/>
  <c r="D16" i="7"/>
  <c r="M15" i="7"/>
  <c r="L15" i="7"/>
  <c r="J15" i="7"/>
  <c r="I15" i="7"/>
  <c r="K15" i="7" s="1"/>
  <c r="H15" i="7"/>
  <c r="G15" i="7"/>
  <c r="F15" i="7"/>
  <c r="E15" i="7"/>
  <c r="D15" i="7"/>
  <c r="M14" i="7"/>
  <c r="L14" i="7"/>
  <c r="J14" i="7"/>
  <c r="I14" i="7"/>
  <c r="H14" i="7"/>
  <c r="G14" i="7"/>
  <c r="F14" i="7"/>
  <c r="E14" i="7"/>
  <c r="D14" i="7"/>
  <c r="M13" i="7"/>
  <c r="L13" i="7"/>
  <c r="J13" i="7"/>
  <c r="I13" i="7"/>
  <c r="K13" i="7" s="1"/>
  <c r="H13" i="7"/>
  <c r="G13" i="7"/>
  <c r="F13" i="7"/>
  <c r="E13" i="7"/>
  <c r="D13" i="7"/>
  <c r="M11" i="7"/>
  <c r="L11" i="7"/>
  <c r="J11" i="7"/>
  <c r="I11" i="7"/>
  <c r="H11" i="7"/>
  <c r="G11" i="7"/>
  <c r="F11" i="7"/>
  <c r="E11" i="7"/>
  <c r="D11" i="7"/>
  <c r="M10" i="7"/>
  <c r="L10" i="7"/>
  <c r="J10" i="7"/>
  <c r="I10" i="7"/>
  <c r="K10" i="7" s="1"/>
  <c r="H10" i="7"/>
  <c r="G10" i="7"/>
  <c r="F10" i="7"/>
  <c r="E10" i="7"/>
  <c r="D10" i="7"/>
  <c r="M9" i="7"/>
  <c r="L9" i="7"/>
  <c r="J9" i="7"/>
  <c r="I9" i="7"/>
  <c r="K9" i="7" s="1"/>
  <c r="H9" i="7"/>
  <c r="G9" i="7"/>
  <c r="F9" i="7"/>
  <c r="E9" i="7"/>
  <c r="D9" i="7"/>
  <c r="M8" i="7"/>
  <c r="N12" i="7" s="1"/>
  <c r="L8" i="7"/>
  <c r="K8" i="7"/>
  <c r="J8" i="7"/>
  <c r="I8" i="7"/>
  <c r="H8" i="7"/>
  <c r="G8" i="7"/>
  <c r="F8" i="7"/>
  <c r="E8" i="7"/>
  <c r="D8" i="7"/>
  <c r="M6" i="7"/>
  <c r="L6" i="7"/>
  <c r="J6" i="7"/>
  <c r="I6" i="7"/>
  <c r="K6" i="7" s="1"/>
  <c r="H6" i="7"/>
  <c r="G6" i="7"/>
  <c r="F6" i="7"/>
  <c r="E6" i="7"/>
  <c r="D6" i="7"/>
  <c r="M5" i="7"/>
  <c r="L5" i="7"/>
  <c r="J5" i="7"/>
  <c r="I5" i="7"/>
  <c r="H5" i="7"/>
  <c r="G5" i="7"/>
  <c r="F5" i="7"/>
  <c r="E5" i="7"/>
  <c r="D5" i="7"/>
  <c r="M4" i="7"/>
  <c r="L4" i="7"/>
  <c r="J4" i="7"/>
  <c r="I4" i="7"/>
  <c r="K4" i="7" s="1"/>
  <c r="H4" i="7"/>
  <c r="G4" i="7"/>
  <c r="F4" i="7"/>
  <c r="E4" i="7"/>
  <c r="D4" i="7"/>
  <c r="M3" i="7"/>
  <c r="L3" i="7"/>
  <c r="J3" i="7"/>
  <c r="I3" i="7"/>
  <c r="K3" i="7" s="1"/>
  <c r="H3" i="7"/>
  <c r="G3" i="7"/>
  <c r="F3" i="7"/>
  <c r="E3" i="7"/>
  <c r="D3" i="7"/>
  <c r="G34" i="6"/>
  <c r="F34" i="6"/>
  <c r="H34" i="6" s="1"/>
  <c r="I34" i="6" s="1"/>
  <c r="E34" i="6"/>
  <c r="D34" i="6"/>
  <c r="C34" i="6"/>
  <c r="B34" i="6"/>
  <c r="G33" i="6"/>
  <c r="F33" i="6"/>
  <c r="E33" i="6"/>
  <c r="D33" i="6"/>
  <c r="C33" i="6"/>
  <c r="B33" i="6"/>
  <c r="G32" i="6"/>
  <c r="H32" i="6" s="1"/>
  <c r="I32" i="6" s="1"/>
  <c r="F32" i="6"/>
  <c r="E32" i="6"/>
  <c r="D32" i="6"/>
  <c r="C32" i="6"/>
  <c r="B32" i="6"/>
  <c r="G31" i="6"/>
  <c r="F31" i="6"/>
  <c r="H31" i="6" s="1"/>
  <c r="I31" i="6" s="1"/>
  <c r="E31" i="6"/>
  <c r="D31" i="6"/>
  <c r="C31" i="6"/>
  <c r="B31" i="6"/>
  <c r="H30" i="6"/>
  <c r="I30" i="6" s="1"/>
  <c r="G30" i="6"/>
  <c r="F30" i="6"/>
  <c r="E30" i="6"/>
  <c r="D30" i="6"/>
  <c r="C30" i="6"/>
  <c r="B30" i="6"/>
  <c r="G29" i="6"/>
  <c r="F29" i="6"/>
  <c r="H29" i="6" s="1"/>
  <c r="I29" i="6" s="1"/>
  <c r="E29" i="6"/>
  <c r="D29" i="6"/>
  <c r="C29" i="6"/>
  <c r="B29" i="6"/>
  <c r="G28" i="6"/>
  <c r="F28" i="6"/>
  <c r="H28" i="6" s="1"/>
  <c r="I28" i="6" s="1"/>
  <c r="E28" i="6"/>
  <c r="D28" i="6"/>
  <c r="C28" i="6"/>
  <c r="B28" i="6"/>
  <c r="G27" i="6"/>
  <c r="F27" i="6"/>
  <c r="E27" i="6"/>
  <c r="D27" i="6"/>
  <c r="C27" i="6"/>
  <c r="B27" i="6"/>
  <c r="G26" i="6"/>
  <c r="F26" i="6"/>
  <c r="H26" i="6" s="1"/>
  <c r="I26" i="6" s="1"/>
  <c r="E26" i="6"/>
  <c r="D26" i="6"/>
  <c r="C26" i="6"/>
  <c r="B26" i="6"/>
  <c r="G25" i="6"/>
  <c r="F25" i="6"/>
  <c r="E25" i="6"/>
  <c r="D25" i="6"/>
  <c r="C25" i="6"/>
  <c r="B25" i="6"/>
  <c r="G24" i="6"/>
  <c r="H24" i="6" s="1"/>
  <c r="I24" i="6" s="1"/>
  <c r="F24" i="6"/>
  <c r="E24" i="6"/>
  <c r="D24" i="6"/>
  <c r="C24" i="6"/>
  <c r="B24" i="6"/>
  <c r="G23" i="6"/>
  <c r="F23" i="6"/>
  <c r="H23" i="6" s="1"/>
  <c r="I23" i="6" s="1"/>
  <c r="E23" i="6"/>
  <c r="D23" i="6"/>
  <c r="C23" i="6"/>
  <c r="B23" i="6"/>
  <c r="H22" i="6"/>
  <c r="I22" i="6" s="1"/>
  <c r="G22" i="6"/>
  <c r="F22" i="6"/>
  <c r="E22" i="6"/>
  <c r="D22" i="6"/>
  <c r="C22" i="6"/>
  <c r="B22" i="6"/>
  <c r="G21" i="6"/>
  <c r="F21" i="6"/>
  <c r="H21" i="6" s="1"/>
  <c r="I21" i="6" s="1"/>
  <c r="E21" i="6"/>
  <c r="D21" i="6"/>
  <c r="C21" i="6"/>
  <c r="B21" i="6"/>
  <c r="G20" i="6"/>
  <c r="F20" i="6"/>
  <c r="H20" i="6" s="1"/>
  <c r="I20" i="6" s="1"/>
  <c r="E20" i="6"/>
  <c r="D20" i="6"/>
  <c r="C20" i="6"/>
  <c r="B20" i="6"/>
  <c r="G19" i="6"/>
  <c r="F19" i="6"/>
  <c r="E19" i="6"/>
  <c r="D19" i="6"/>
  <c r="C19" i="6"/>
  <c r="B19" i="6"/>
  <c r="G18" i="6"/>
  <c r="F18" i="6"/>
  <c r="H18" i="6" s="1"/>
  <c r="I18" i="6" s="1"/>
  <c r="E18" i="6"/>
  <c r="D18" i="6"/>
  <c r="C18" i="6"/>
  <c r="B18" i="6"/>
  <c r="G17" i="6"/>
  <c r="F17" i="6"/>
  <c r="E17" i="6"/>
  <c r="D17" i="6"/>
  <c r="C17" i="6"/>
  <c r="B17" i="6"/>
  <c r="G16" i="6"/>
  <c r="H16" i="6" s="1"/>
  <c r="I16" i="6" s="1"/>
  <c r="F16" i="6"/>
  <c r="E16" i="6"/>
  <c r="D16" i="6"/>
  <c r="C16" i="6"/>
  <c r="B16" i="6"/>
  <c r="G15" i="6"/>
  <c r="F15" i="6"/>
  <c r="H15" i="6" s="1"/>
  <c r="I15" i="6" s="1"/>
  <c r="E15" i="6"/>
  <c r="D15" i="6"/>
  <c r="C15" i="6"/>
  <c r="B15" i="6"/>
  <c r="H14" i="6"/>
  <c r="I14" i="6" s="1"/>
  <c r="G14" i="6"/>
  <c r="F14" i="6"/>
  <c r="E14" i="6"/>
  <c r="D14" i="6"/>
  <c r="C14" i="6"/>
  <c r="B14" i="6"/>
  <c r="G13" i="6"/>
  <c r="F13" i="6"/>
  <c r="H13" i="6" s="1"/>
  <c r="I13" i="6" s="1"/>
  <c r="E13" i="6"/>
  <c r="D13" i="6"/>
  <c r="C13" i="6"/>
  <c r="B13" i="6"/>
  <c r="G12" i="6"/>
  <c r="F12" i="6"/>
  <c r="H12" i="6" s="1"/>
  <c r="I12" i="6" s="1"/>
  <c r="E12" i="6"/>
  <c r="D12" i="6"/>
  <c r="C12" i="6"/>
  <c r="B12" i="6"/>
  <c r="G11" i="6"/>
  <c r="F11" i="6"/>
  <c r="E11" i="6"/>
  <c r="D11" i="6"/>
  <c r="C11" i="6"/>
  <c r="B11" i="6"/>
  <c r="G10" i="6"/>
  <c r="F10" i="6"/>
  <c r="H10" i="6" s="1"/>
  <c r="I10" i="6" s="1"/>
  <c r="E10" i="6"/>
  <c r="D10" i="6"/>
  <c r="C10" i="6"/>
  <c r="B10" i="6"/>
  <c r="G9" i="6"/>
  <c r="F9" i="6"/>
  <c r="E9" i="6"/>
  <c r="D9" i="6"/>
  <c r="C9" i="6"/>
  <c r="B9" i="6"/>
  <c r="G8" i="6"/>
  <c r="H8" i="6" s="1"/>
  <c r="I8" i="6" s="1"/>
  <c r="F8" i="6"/>
  <c r="E8" i="6"/>
  <c r="D8" i="6"/>
  <c r="C8" i="6"/>
  <c r="B8" i="6"/>
  <c r="G7" i="6"/>
  <c r="F7" i="6"/>
  <c r="H7" i="6" s="1"/>
  <c r="I7" i="6" s="1"/>
  <c r="E7" i="6"/>
  <c r="D7" i="6"/>
  <c r="C7" i="6"/>
  <c r="B7" i="6"/>
  <c r="H6" i="6"/>
  <c r="I6" i="6" s="1"/>
  <c r="G6" i="6"/>
  <c r="F6" i="6"/>
  <c r="E6" i="6"/>
  <c r="D6" i="6"/>
  <c r="C6" i="6"/>
  <c r="B6" i="6"/>
  <c r="G5" i="6"/>
  <c r="F5" i="6"/>
  <c r="H5" i="6" s="1"/>
  <c r="I5" i="6" s="1"/>
  <c r="E5" i="6"/>
  <c r="D5" i="6"/>
  <c r="C5" i="6"/>
  <c r="B5" i="6"/>
  <c r="G4" i="6"/>
  <c r="F4" i="6"/>
  <c r="H4" i="6" s="1"/>
  <c r="I4" i="6" s="1"/>
  <c r="E4" i="6"/>
  <c r="D4" i="6"/>
  <c r="C4" i="6"/>
  <c r="B4" i="6"/>
  <c r="G3" i="6"/>
  <c r="F3" i="6"/>
  <c r="E3" i="6"/>
  <c r="D3" i="6"/>
  <c r="C3" i="6"/>
  <c r="B3" i="6"/>
  <c r="N2" i="6"/>
  <c r="N17" i="7" l="1"/>
  <c r="N47" i="7"/>
  <c r="N67" i="7"/>
  <c r="N82" i="7"/>
  <c r="H9" i="6"/>
  <c r="I9" i="6" s="1"/>
  <c r="H17" i="6"/>
  <c r="I17" i="6" s="1"/>
  <c r="H25" i="6"/>
  <c r="I25" i="6" s="1"/>
  <c r="H33" i="6"/>
  <c r="I33" i="6" s="1"/>
  <c r="L32" i="6" s="1"/>
  <c r="N22" i="7"/>
  <c r="N37" i="7"/>
  <c r="K43" i="7"/>
  <c r="K49" i="7"/>
  <c r="N87" i="7"/>
  <c r="N107" i="7"/>
  <c r="K109" i="7"/>
  <c r="K110" i="7"/>
  <c r="N127" i="7"/>
  <c r="H3" i="6"/>
  <c r="I3" i="6" s="1"/>
  <c r="H11" i="6"/>
  <c r="I11" i="6" s="1"/>
  <c r="K11" i="6" s="1"/>
  <c r="H19" i="6"/>
  <c r="I19" i="6" s="1"/>
  <c r="L18" i="6" s="1"/>
  <c r="H27" i="6"/>
  <c r="I27" i="6" s="1"/>
  <c r="L27" i="6" s="1"/>
  <c r="N7" i="7"/>
  <c r="K5" i="7"/>
  <c r="K11" i="7"/>
  <c r="K14" i="7"/>
  <c r="K18" i="7"/>
  <c r="K36" i="7"/>
  <c r="N42" i="7"/>
  <c r="K40" i="7"/>
  <c r="N57" i="7"/>
  <c r="K79" i="7"/>
  <c r="K83" i="7"/>
  <c r="K88" i="7"/>
  <c r="K106" i="7"/>
  <c r="N112" i="7"/>
  <c r="K126" i="7"/>
  <c r="N132" i="7"/>
  <c r="K131" i="7"/>
  <c r="L19" i="6"/>
  <c r="K27" i="6"/>
  <c r="L5" i="6"/>
  <c r="K5" i="6"/>
  <c r="L6" i="6"/>
  <c r="K6" i="6"/>
  <c r="K13" i="6"/>
  <c r="L13" i="6"/>
  <c r="L14" i="6"/>
  <c r="K14" i="6"/>
  <c r="K21" i="6"/>
  <c r="L21" i="6"/>
  <c r="L22" i="6"/>
  <c r="K22" i="6"/>
  <c r="K29" i="6"/>
  <c r="L29" i="6"/>
  <c r="L30" i="6"/>
  <c r="K30" i="6"/>
  <c r="L4" i="6"/>
  <c r="K4" i="6"/>
  <c r="L20" i="6"/>
  <c r="K20" i="6"/>
  <c r="K7" i="6"/>
  <c r="L7" i="6"/>
  <c r="L8" i="6"/>
  <c r="K8" i="6"/>
  <c r="K15" i="6"/>
  <c r="L15" i="6"/>
  <c r="L16" i="6"/>
  <c r="K16" i="6"/>
  <c r="L23" i="6"/>
  <c r="K23" i="6"/>
  <c r="L24" i="6"/>
  <c r="K24" i="6"/>
  <c r="L31" i="6"/>
  <c r="K31" i="6"/>
  <c r="K32" i="6"/>
  <c r="K3" i="6"/>
  <c r="L3" i="6"/>
  <c r="L12" i="6"/>
  <c r="K12" i="6"/>
  <c r="L28" i="6"/>
  <c r="K28" i="6"/>
  <c r="K9" i="6"/>
  <c r="L9" i="6"/>
  <c r="K10" i="6"/>
  <c r="L17" i="6"/>
  <c r="K17" i="6"/>
  <c r="K18" i="6"/>
  <c r="K25" i="6"/>
  <c r="L25" i="6"/>
  <c r="L26" i="6"/>
  <c r="K26" i="6"/>
  <c r="L33" i="6"/>
  <c r="L34" i="6"/>
  <c r="K34" i="6"/>
  <c r="K33" i="6" l="1"/>
  <c r="K19" i="6"/>
  <c r="L11" i="6"/>
  <c r="L10" i="6"/>
  <c r="G31" i="5"/>
  <c r="F31" i="5"/>
  <c r="H31" i="5" s="1"/>
  <c r="E31" i="5"/>
  <c r="D31" i="5"/>
  <c r="C31" i="5"/>
  <c r="B31" i="5"/>
  <c r="G30" i="5"/>
  <c r="F30" i="5"/>
  <c r="H30" i="5" s="1"/>
  <c r="E30" i="5"/>
  <c r="D30" i="5"/>
  <c r="C30" i="5"/>
  <c r="B30" i="5"/>
  <c r="G29" i="5"/>
  <c r="F29" i="5"/>
  <c r="E29" i="5"/>
  <c r="D29" i="5"/>
  <c r="C29" i="5"/>
  <c r="B29" i="5"/>
  <c r="G28" i="5"/>
  <c r="F28" i="5"/>
  <c r="H28" i="5" s="1"/>
  <c r="E28" i="5"/>
  <c r="D28" i="5"/>
  <c r="C28" i="5"/>
  <c r="B28" i="5"/>
  <c r="G27" i="5"/>
  <c r="F27" i="5"/>
  <c r="H27" i="5" s="1"/>
  <c r="I27" i="5" s="1"/>
  <c r="E27" i="5"/>
  <c r="D27" i="5"/>
  <c r="C27" i="5"/>
  <c r="B27" i="5"/>
  <c r="G26" i="5"/>
  <c r="F26" i="5"/>
  <c r="E26" i="5"/>
  <c r="D26" i="5"/>
  <c r="C26" i="5"/>
  <c r="B26" i="5"/>
  <c r="G25" i="5"/>
  <c r="F25" i="5"/>
  <c r="H25" i="5" s="1"/>
  <c r="E25" i="5"/>
  <c r="D25" i="5"/>
  <c r="C25" i="5"/>
  <c r="B25" i="5"/>
  <c r="G24" i="5"/>
  <c r="F24" i="5"/>
  <c r="E24" i="5"/>
  <c r="D24" i="5"/>
  <c r="C24" i="5"/>
  <c r="B24" i="5"/>
  <c r="H23" i="5"/>
  <c r="C23" i="5"/>
  <c r="B23" i="5"/>
  <c r="G22" i="5"/>
  <c r="F22" i="5"/>
  <c r="E22" i="5"/>
  <c r="D22" i="5"/>
  <c r="C22" i="5"/>
  <c r="B22" i="5"/>
  <c r="G21" i="5"/>
  <c r="F21" i="5"/>
  <c r="E21" i="5"/>
  <c r="D21" i="5"/>
  <c r="C21" i="5"/>
  <c r="B21" i="5"/>
  <c r="G20" i="5"/>
  <c r="F20" i="5"/>
  <c r="E20" i="5"/>
  <c r="D20" i="5"/>
  <c r="C20" i="5"/>
  <c r="B20" i="5"/>
  <c r="G19" i="5"/>
  <c r="H19" i="5" s="1"/>
  <c r="I19" i="5" s="1"/>
  <c r="F19" i="5"/>
  <c r="E19" i="5"/>
  <c r="D19" i="5"/>
  <c r="C19" i="5"/>
  <c r="B19" i="5"/>
  <c r="G18" i="5"/>
  <c r="F18" i="5"/>
  <c r="H18" i="5" s="1"/>
  <c r="E18" i="5"/>
  <c r="D18" i="5"/>
  <c r="C18" i="5"/>
  <c r="B18" i="5"/>
  <c r="G17" i="5"/>
  <c r="F17" i="5"/>
  <c r="E17" i="5"/>
  <c r="D17" i="5"/>
  <c r="C17" i="5"/>
  <c r="B17" i="5"/>
  <c r="G16" i="5"/>
  <c r="F16" i="5"/>
  <c r="E16" i="5"/>
  <c r="D16" i="5"/>
  <c r="C16" i="5"/>
  <c r="B16" i="5"/>
  <c r="G15" i="5"/>
  <c r="F15" i="5"/>
  <c r="E15" i="5"/>
  <c r="D15" i="5"/>
  <c r="C15" i="5"/>
  <c r="B15" i="5"/>
  <c r="G14" i="5"/>
  <c r="F14" i="5"/>
  <c r="E14" i="5"/>
  <c r="D14" i="5"/>
  <c r="C14" i="5"/>
  <c r="B14" i="5"/>
  <c r="G13" i="5"/>
  <c r="H13" i="5" s="1"/>
  <c r="F13" i="5"/>
  <c r="E13" i="5"/>
  <c r="D13" i="5"/>
  <c r="C13" i="5"/>
  <c r="B13" i="5"/>
  <c r="G12" i="5"/>
  <c r="F12" i="5"/>
  <c r="H12" i="5" s="1"/>
  <c r="E12" i="5"/>
  <c r="D12" i="5"/>
  <c r="C12" i="5"/>
  <c r="B12" i="5"/>
  <c r="H11" i="5"/>
  <c r="G11" i="5"/>
  <c r="F11" i="5"/>
  <c r="E11" i="5"/>
  <c r="D11" i="5"/>
  <c r="C11" i="5"/>
  <c r="B11" i="5"/>
  <c r="G10" i="5"/>
  <c r="F10" i="5"/>
  <c r="H10" i="5" s="1"/>
  <c r="E10" i="5"/>
  <c r="D10" i="5"/>
  <c r="C10" i="5"/>
  <c r="B10" i="5"/>
  <c r="G9" i="5"/>
  <c r="F9" i="5"/>
  <c r="E9" i="5"/>
  <c r="D9" i="5"/>
  <c r="C9" i="5"/>
  <c r="B9" i="5"/>
  <c r="G8" i="5"/>
  <c r="F8" i="5"/>
  <c r="E8" i="5"/>
  <c r="D8" i="5"/>
  <c r="C8" i="5"/>
  <c r="B8" i="5"/>
  <c r="G7" i="5"/>
  <c r="F7" i="5"/>
  <c r="E7" i="5"/>
  <c r="D7" i="5"/>
  <c r="C7" i="5"/>
  <c r="B7" i="5"/>
  <c r="G6" i="5"/>
  <c r="F6" i="5"/>
  <c r="E6" i="5"/>
  <c r="D6" i="5"/>
  <c r="C6" i="5"/>
  <c r="B6" i="5"/>
  <c r="G5" i="5"/>
  <c r="H5" i="5" s="1"/>
  <c r="F5" i="5"/>
  <c r="E5" i="5"/>
  <c r="D5" i="5"/>
  <c r="C5" i="5"/>
  <c r="B5" i="5"/>
  <c r="G4" i="5"/>
  <c r="F4" i="5"/>
  <c r="H4" i="5" s="1"/>
  <c r="E4" i="5"/>
  <c r="D4" i="5"/>
  <c r="C4" i="5"/>
  <c r="B4" i="5"/>
  <c r="G3" i="5"/>
  <c r="F3" i="5"/>
  <c r="H3" i="5" s="1"/>
  <c r="I3" i="5" s="1"/>
  <c r="E3" i="5"/>
  <c r="D3" i="5"/>
  <c r="C3" i="5"/>
  <c r="B3" i="5"/>
  <c r="N1" i="5"/>
  <c r="G32" i="4"/>
  <c r="F32" i="4"/>
  <c r="H32" i="4" s="1"/>
  <c r="I32" i="4" s="1"/>
  <c r="E32" i="4"/>
  <c r="D32" i="4"/>
  <c r="C32" i="4"/>
  <c r="B32" i="4"/>
  <c r="G31" i="4"/>
  <c r="F31" i="4"/>
  <c r="E31" i="4"/>
  <c r="D31" i="4"/>
  <c r="C31" i="4"/>
  <c r="B31" i="4"/>
  <c r="G30" i="4"/>
  <c r="F30" i="4"/>
  <c r="H30" i="4" s="1"/>
  <c r="E30" i="4"/>
  <c r="D30" i="4"/>
  <c r="C30" i="4"/>
  <c r="B30" i="4"/>
  <c r="G29" i="4"/>
  <c r="F29" i="4"/>
  <c r="E29" i="4"/>
  <c r="D29" i="4"/>
  <c r="C29" i="4"/>
  <c r="B29" i="4"/>
  <c r="G28" i="4"/>
  <c r="F28" i="4"/>
  <c r="H28" i="4" s="1"/>
  <c r="E28" i="4"/>
  <c r="D28" i="4"/>
  <c r="C28" i="4"/>
  <c r="B28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24" i="4"/>
  <c r="F24" i="4"/>
  <c r="H24" i="4" s="1"/>
  <c r="I24" i="4" s="1"/>
  <c r="E24" i="4"/>
  <c r="D24" i="4"/>
  <c r="C24" i="4"/>
  <c r="B24" i="4"/>
  <c r="G23" i="4"/>
  <c r="F23" i="4"/>
  <c r="E23" i="4"/>
  <c r="D23" i="4"/>
  <c r="C23" i="4"/>
  <c r="B23" i="4"/>
  <c r="G22" i="4"/>
  <c r="F22" i="4"/>
  <c r="H22" i="4" s="1"/>
  <c r="E22" i="4"/>
  <c r="D22" i="4"/>
  <c r="C22" i="4"/>
  <c r="B22" i="4"/>
  <c r="G21" i="4"/>
  <c r="F21" i="4"/>
  <c r="E21" i="4"/>
  <c r="D21" i="4"/>
  <c r="C21" i="4"/>
  <c r="B21" i="4"/>
  <c r="G20" i="4"/>
  <c r="F20" i="4"/>
  <c r="H20" i="4" s="1"/>
  <c r="E20" i="4"/>
  <c r="D20" i="4"/>
  <c r="C20" i="4"/>
  <c r="B20" i="4"/>
  <c r="G19" i="4"/>
  <c r="F19" i="4"/>
  <c r="E19" i="4"/>
  <c r="D19" i="4"/>
  <c r="C19" i="4"/>
  <c r="B19" i="4"/>
  <c r="G18" i="4"/>
  <c r="F18" i="4"/>
  <c r="E18" i="4"/>
  <c r="D18" i="4"/>
  <c r="C18" i="4"/>
  <c r="B18" i="4"/>
  <c r="K17" i="4"/>
  <c r="E17" i="4"/>
  <c r="D17" i="4"/>
  <c r="C17" i="4"/>
  <c r="B17" i="4"/>
  <c r="G16" i="4"/>
  <c r="F16" i="4"/>
  <c r="E16" i="4"/>
  <c r="D16" i="4"/>
  <c r="C16" i="4"/>
  <c r="B16" i="4"/>
  <c r="G15" i="4"/>
  <c r="F15" i="4"/>
  <c r="E15" i="4"/>
  <c r="D15" i="4"/>
  <c r="C15" i="4"/>
  <c r="B15" i="4"/>
  <c r="G14" i="4"/>
  <c r="F14" i="4"/>
  <c r="H14" i="4" s="1"/>
  <c r="I14" i="4" s="1"/>
  <c r="E14" i="4"/>
  <c r="D14" i="4"/>
  <c r="C14" i="4"/>
  <c r="B14" i="4"/>
  <c r="G13" i="4"/>
  <c r="F13" i="4"/>
  <c r="E13" i="4"/>
  <c r="D13" i="4"/>
  <c r="C13" i="4"/>
  <c r="B13" i="4"/>
  <c r="G12" i="4"/>
  <c r="F12" i="4"/>
  <c r="H12" i="4" s="1"/>
  <c r="E12" i="4"/>
  <c r="D12" i="4"/>
  <c r="C12" i="4"/>
  <c r="B12" i="4"/>
  <c r="G11" i="4"/>
  <c r="F11" i="4"/>
  <c r="E11" i="4"/>
  <c r="D11" i="4"/>
  <c r="C11" i="4"/>
  <c r="B11" i="4"/>
  <c r="G10" i="4"/>
  <c r="F10" i="4"/>
  <c r="H10" i="4" s="1"/>
  <c r="E10" i="4"/>
  <c r="D10" i="4"/>
  <c r="C10" i="4"/>
  <c r="B10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6" i="4"/>
  <c r="H6" i="4" s="1"/>
  <c r="I6" i="4" s="1"/>
  <c r="F6" i="4"/>
  <c r="E6" i="4"/>
  <c r="D6" i="4"/>
  <c r="C6" i="4"/>
  <c r="B6" i="4"/>
  <c r="G5" i="4"/>
  <c r="F5" i="4"/>
  <c r="H5" i="4" s="1"/>
  <c r="E5" i="4"/>
  <c r="D5" i="4"/>
  <c r="C5" i="4"/>
  <c r="B5" i="4"/>
  <c r="G4" i="4"/>
  <c r="F4" i="4"/>
  <c r="E4" i="4"/>
  <c r="D4" i="4"/>
  <c r="C4" i="4"/>
  <c r="B4" i="4"/>
  <c r="G3" i="4"/>
  <c r="F3" i="4"/>
  <c r="E3" i="4"/>
  <c r="D3" i="4"/>
  <c r="C3" i="4"/>
  <c r="B3" i="4"/>
  <c r="N2" i="4"/>
  <c r="N2" i="3"/>
  <c r="B3" i="3"/>
  <c r="C3" i="3"/>
  <c r="D3" i="3"/>
  <c r="E3" i="3"/>
  <c r="F3" i="3"/>
  <c r="G3" i="3"/>
  <c r="B4" i="3"/>
  <c r="C4" i="3"/>
  <c r="D4" i="3"/>
  <c r="E4" i="3"/>
  <c r="F4" i="3"/>
  <c r="G4" i="3"/>
  <c r="B5" i="3"/>
  <c r="C5" i="3"/>
  <c r="D5" i="3"/>
  <c r="E5" i="3"/>
  <c r="F5" i="3"/>
  <c r="G5" i="3"/>
  <c r="H5" i="3"/>
  <c r="I5" i="3" s="1"/>
  <c r="B6" i="3"/>
  <c r="C6" i="3"/>
  <c r="D6" i="3"/>
  <c r="E6" i="3"/>
  <c r="F6" i="3"/>
  <c r="H6" i="3" s="1"/>
  <c r="I6" i="3" s="1"/>
  <c r="G6" i="3"/>
  <c r="B7" i="3"/>
  <c r="C7" i="3"/>
  <c r="D7" i="3"/>
  <c r="E7" i="3"/>
  <c r="F7" i="3"/>
  <c r="H7" i="3" s="1"/>
  <c r="I7" i="3" s="1"/>
  <c r="G7" i="3"/>
  <c r="B8" i="3"/>
  <c r="C8" i="3"/>
  <c r="D8" i="3"/>
  <c r="E8" i="3"/>
  <c r="F8" i="3"/>
  <c r="G8" i="3"/>
  <c r="B9" i="3"/>
  <c r="C9" i="3"/>
  <c r="D9" i="3"/>
  <c r="E9" i="3"/>
  <c r="F9" i="3"/>
  <c r="H9" i="3" s="1"/>
  <c r="I9" i="3" s="1"/>
  <c r="G9" i="3"/>
  <c r="B10" i="3"/>
  <c r="C10" i="3"/>
  <c r="D10" i="3"/>
  <c r="E10" i="3"/>
  <c r="F10" i="3"/>
  <c r="G10" i="3"/>
  <c r="B11" i="3"/>
  <c r="C11" i="3"/>
  <c r="D11" i="3"/>
  <c r="E11" i="3"/>
  <c r="F11" i="3"/>
  <c r="H11" i="3" s="1"/>
  <c r="I11" i="3" s="1"/>
  <c r="G11" i="3"/>
  <c r="J11" i="3"/>
  <c r="B12" i="3"/>
  <c r="C12" i="3"/>
  <c r="D12" i="3"/>
  <c r="E12" i="3"/>
  <c r="F12" i="3"/>
  <c r="G12" i="3"/>
  <c r="B13" i="3"/>
  <c r="C13" i="3"/>
  <c r="D13" i="3"/>
  <c r="E13" i="3"/>
  <c r="F13" i="3"/>
  <c r="G13" i="3"/>
  <c r="B14" i="3"/>
  <c r="C14" i="3"/>
  <c r="D14" i="3"/>
  <c r="E14" i="3"/>
  <c r="F14" i="3"/>
  <c r="G14" i="3"/>
  <c r="B15" i="3"/>
  <c r="C15" i="3"/>
  <c r="D15" i="3"/>
  <c r="E15" i="3"/>
  <c r="F15" i="3"/>
  <c r="G15" i="3"/>
  <c r="B16" i="3"/>
  <c r="C16" i="3"/>
  <c r="D16" i="3"/>
  <c r="E16" i="3"/>
  <c r="F16" i="3"/>
  <c r="G16" i="3"/>
  <c r="B17" i="3"/>
  <c r="C17" i="3"/>
  <c r="D17" i="3"/>
  <c r="E17" i="3"/>
  <c r="F17" i="3"/>
  <c r="G17" i="3"/>
  <c r="B18" i="3"/>
  <c r="C18" i="3"/>
  <c r="D18" i="3"/>
  <c r="E18" i="3"/>
  <c r="F18" i="3"/>
  <c r="G18" i="3"/>
  <c r="B19" i="3"/>
  <c r="C19" i="3"/>
  <c r="D19" i="3"/>
  <c r="E19" i="3"/>
  <c r="F19" i="3"/>
  <c r="G19" i="3"/>
  <c r="B20" i="3"/>
  <c r="C20" i="3"/>
  <c r="D20" i="3"/>
  <c r="E20" i="3"/>
  <c r="F20" i="3"/>
  <c r="G20" i="3"/>
  <c r="B21" i="3"/>
  <c r="C21" i="3"/>
  <c r="D21" i="3"/>
  <c r="E21" i="3"/>
  <c r="F21" i="3"/>
  <c r="G21" i="3"/>
  <c r="B22" i="3"/>
  <c r="C22" i="3"/>
  <c r="D22" i="3"/>
  <c r="E22" i="3"/>
  <c r="F22" i="3"/>
  <c r="G22" i="3"/>
  <c r="B23" i="3"/>
  <c r="C23" i="3"/>
  <c r="D23" i="3"/>
  <c r="E23" i="3"/>
  <c r="F23" i="3"/>
  <c r="G23" i="3"/>
  <c r="B24" i="3"/>
  <c r="C24" i="3"/>
  <c r="D24" i="3"/>
  <c r="E24" i="3"/>
  <c r="F24" i="3"/>
  <c r="G24" i="3"/>
  <c r="B25" i="3"/>
  <c r="C25" i="3"/>
  <c r="D25" i="3"/>
  <c r="E25" i="3"/>
  <c r="H25" i="3"/>
  <c r="I25" i="3"/>
  <c r="K25" i="3" s="1"/>
  <c r="B26" i="3"/>
  <c r="C26" i="3"/>
  <c r="D26" i="3"/>
  <c r="E26" i="3"/>
  <c r="F26" i="3"/>
  <c r="G26" i="3"/>
  <c r="B27" i="3"/>
  <c r="C27" i="3"/>
  <c r="D27" i="3"/>
  <c r="E27" i="3"/>
  <c r="F27" i="3"/>
  <c r="G27" i="3"/>
  <c r="B28" i="3"/>
  <c r="C28" i="3"/>
  <c r="D28" i="3"/>
  <c r="E28" i="3"/>
  <c r="F28" i="3"/>
  <c r="G28" i="3"/>
  <c r="B29" i="3"/>
  <c r="C29" i="3"/>
  <c r="D29" i="3"/>
  <c r="E29" i="3"/>
  <c r="F29" i="3"/>
  <c r="G29" i="3"/>
  <c r="H29" i="3"/>
  <c r="I29" i="3" s="1"/>
  <c r="K29" i="3" s="1"/>
  <c r="B30" i="3"/>
  <c r="C30" i="3"/>
  <c r="D30" i="3"/>
  <c r="E30" i="3"/>
  <c r="F30" i="3"/>
  <c r="G30" i="3"/>
  <c r="B31" i="3"/>
  <c r="C31" i="3"/>
  <c r="D31" i="3"/>
  <c r="E31" i="3"/>
  <c r="F31" i="3"/>
  <c r="G31" i="3"/>
  <c r="I12" i="4" l="1"/>
  <c r="I20" i="4"/>
  <c r="I22" i="4"/>
  <c r="L22" i="4" s="1"/>
  <c r="I10" i="5"/>
  <c r="L9" i="5" s="1"/>
  <c r="I13" i="5"/>
  <c r="H24" i="3"/>
  <c r="I24" i="3" s="1"/>
  <c r="H20" i="3"/>
  <c r="I20" i="3" s="1"/>
  <c r="L20" i="3" s="1"/>
  <c r="H16" i="3"/>
  <c r="I16" i="3" s="1"/>
  <c r="L16" i="3" s="1"/>
  <c r="H12" i="3"/>
  <c r="I12" i="3" s="1"/>
  <c r="H18" i="4"/>
  <c r="I18" i="4" s="1"/>
  <c r="I30" i="4"/>
  <c r="L30" i="4" s="1"/>
  <c r="I18" i="5"/>
  <c r="L18" i="5" s="1"/>
  <c r="H21" i="5"/>
  <c r="I21" i="5" s="1"/>
  <c r="I25" i="5"/>
  <c r="H31" i="3"/>
  <c r="I31" i="3" s="1"/>
  <c r="K31" i="3" s="1"/>
  <c r="H23" i="3"/>
  <c r="I23" i="3" s="1"/>
  <c r="L23" i="3" s="1"/>
  <c r="H21" i="3"/>
  <c r="I21" i="3" s="1"/>
  <c r="H19" i="3"/>
  <c r="I19" i="3" s="1"/>
  <c r="H17" i="3"/>
  <c r="I17" i="3" s="1"/>
  <c r="K17" i="3" s="1"/>
  <c r="H15" i="3"/>
  <c r="I15" i="3" s="1"/>
  <c r="L14" i="3" s="1"/>
  <c r="H13" i="3"/>
  <c r="I13" i="3" s="1"/>
  <c r="H8" i="3"/>
  <c r="H3" i="3"/>
  <c r="I3" i="3" s="1"/>
  <c r="K3" i="3" s="1"/>
  <c r="H7" i="4"/>
  <c r="I7" i="4" s="1"/>
  <c r="L6" i="4" s="1"/>
  <c r="H13" i="4"/>
  <c r="I13" i="4" s="1"/>
  <c r="H16" i="4"/>
  <c r="I16" i="4" s="1"/>
  <c r="H23" i="4"/>
  <c r="I23" i="4" s="1"/>
  <c r="H26" i="4"/>
  <c r="I26" i="4" s="1"/>
  <c r="L26" i="4" s="1"/>
  <c r="H7" i="5"/>
  <c r="I7" i="5" s="1"/>
  <c r="H9" i="5"/>
  <c r="I9" i="5" s="1"/>
  <c r="H20" i="5"/>
  <c r="I20" i="5" s="1"/>
  <c r="L20" i="5" s="1"/>
  <c r="H22" i="5"/>
  <c r="I31" i="5"/>
  <c r="I10" i="4"/>
  <c r="I11" i="5"/>
  <c r="L11" i="5" s="1"/>
  <c r="H22" i="3"/>
  <c r="I22" i="3" s="1"/>
  <c r="L22" i="3" s="1"/>
  <c r="H18" i="3"/>
  <c r="I18" i="3" s="1"/>
  <c r="H14" i="3"/>
  <c r="I14" i="3" s="1"/>
  <c r="I5" i="4"/>
  <c r="L4" i="4" s="1"/>
  <c r="H8" i="4"/>
  <c r="I8" i="4" s="1"/>
  <c r="L8" i="4" s="1"/>
  <c r="I28" i="4"/>
  <c r="H4" i="4"/>
  <c r="I4" i="4" s="1"/>
  <c r="H15" i="4"/>
  <c r="I15" i="4" s="1"/>
  <c r="K15" i="4" s="1"/>
  <c r="H25" i="4"/>
  <c r="I25" i="4" s="1"/>
  <c r="K25" i="4" s="1"/>
  <c r="H31" i="4"/>
  <c r="I31" i="4" s="1"/>
  <c r="I5" i="5"/>
  <c r="H15" i="5"/>
  <c r="I15" i="5" s="1"/>
  <c r="K15" i="5" s="1"/>
  <c r="H17" i="5"/>
  <c r="I17" i="5" s="1"/>
  <c r="K17" i="5" s="1"/>
  <c r="H26" i="5"/>
  <c r="I26" i="5" s="1"/>
  <c r="H29" i="5"/>
  <c r="I29" i="5" s="1"/>
  <c r="H4" i="3"/>
  <c r="I4" i="3" s="1"/>
  <c r="K4" i="3" s="1"/>
  <c r="I4" i="5"/>
  <c r="K4" i="5" s="1"/>
  <c r="I12" i="5"/>
  <c r="I28" i="5"/>
  <c r="L28" i="5" s="1"/>
  <c r="H30" i="3"/>
  <c r="I30" i="3" s="1"/>
  <c r="L30" i="3" s="1"/>
  <c r="H27" i="3"/>
  <c r="I27" i="3" s="1"/>
  <c r="H10" i="3"/>
  <c r="I10" i="3" s="1"/>
  <c r="L10" i="3" s="1"/>
  <c r="H9" i="4"/>
  <c r="I9" i="4" s="1"/>
  <c r="H19" i="4"/>
  <c r="I19" i="4" s="1"/>
  <c r="L19" i="4" s="1"/>
  <c r="H27" i="4"/>
  <c r="I27" i="4" s="1"/>
  <c r="H6" i="5"/>
  <c r="I6" i="5" s="1"/>
  <c r="L6" i="5" s="1"/>
  <c r="H14" i="5"/>
  <c r="I14" i="5" s="1"/>
  <c r="L13" i="5" s="1"/>
  <c r="I22" i="5"/>
  <c r="L22" i="5" s="1"/>
  <c r="I23" i="5"/>
  <c r="I30" i="5"/>
  <c r="L30" i="5" s="1"/>
  <c r="H28" i="3"/>
  <c r="I28" i="3" s="1"/>
  <c r="L27" i="3" s="1"/>
  <c r="H26" i="3"/>
  <c r="I26" i="3" s="1"/>
  <c r="L26" i="3" s="1"/>
  <c r="I8" i="3"/>
  <c r="H3" i="4"/>
  <c r="I3" i="4" s="1"/>
  <c r="H11" i="4"/>
  <c r="I11" i="4" s="1"/>
  <c r="L10" i="4" s="1"/>
  <c r="H21" i="4"/>
  <c r="I21" i="4" s="1"/>
  <c r="L20" i="4" s="1"/>
  <c r="H29" i="4"/>
  <c r="I29" i="4" s="1"/>
  <c r="H8" i="5"/>
  <c r="I8" i="5" s="1"/>
  <c r="K8" i="5" s="1"/>
  <c r="H16" i="5"/>
  <c r="I16" i="5" s="1"/>
  <c r="K16" i="5" s="1"/>
  <c r="H24" i="5"/>
  <c r="I24" i="5" s="1"/>
  <c r="K24" i="5" s="1"/>
  <c r="L17" i="5"/>
  <c r="L25" i="5"/>
  <c r="K25" i="5"/>
  <c r="L3" i="5"/>
  <c r="K3" i="5"/>
  <c r="K19" i="5"/>
  <c r="K5" i="5"/>
  <c r="K12" i="5"/>
  <c r="L12" i="5"/>
  <c r="K13" i="5"/>
  <c r="L21" i="5"/>
  <c r="K21" i="5"/>
  <c r="K28" i="5"/>
  <c r="K29" i="5"/>
  <c r="K9" i="5"/>
  <c r="L24" i="5"/>
  <c r="K18" i="5"/>
  <c r="L26" i="5"/>
  <c r="K26" i="5"/>
  <c r="L27" i="5"/>
  <c r="K27" i="5"/>
  <c r="K7" i="5"/>
  <c r="K14" i="5"/>
  <c r="L15" i="5"/>
  <c r="L23" i="5"/>
  <c r="K23" i="5"/>
  <c r="L31" i="5"/>
  <c r="K31" i="5"/>
  <c r="L15" i="4"/>
  <c r="K18" i="4"/>
  <c r="L17" i="4"/>
  <c r="K19" i="4"/>
  <c r="L27" i="4"/>
  <c r="K27" i="4"/>
  <c r="L3" i="4"/>
  <c r="K3" i="4"/>
  <c r="K4" i="4"/>
  <c r="L11" i="4"/>
  <c r="K11" i="4"/>
  <c r="L12" i="4"/>
  <c r="K12" i="4"/>
  <c r="K21" i="4"/>
  <c r="L29" i="4"/>
  <c r="K29" i="4"/>
  <c r="K7" i="4"/>
  <c r="L16" i="4"/>
  <c r="K16" i="4"/>
  <c r="L9" i="4"/>
  <c r="K9" i="4"/>
  <c r="K10" i="4"/>
  <c r="K20" i="4"/>
  <c r="L28" i="4"/>
  <c r="K28" i="4"/>
  <c r="L5" i="4"/>
  <c r="K5" i="4"/>
  <c r="K6" i="4"/>
  <c r="L13" i="4"/>
  <c r="K13" i="4"/>
  <c r="K14" i="4"/>
  <c r="L23" i="4"/>
  <c r="K23" i="4"/>
  <c r="K24" i="4"/>
  <c r="L31" i="4"/>
  <c r="K31" i="4"/>
  <c r="L32" i="4"/>
  <c r="K32" i="4"/>
  <c r="K30" i="3"/>
  <c r="K27" i="3"/>
  <c r="L11" i="3"/>
  <c r="K11" i="3"/>
  <c r="L28" i="3"/>
  <c r="K28" i="3"/>
  <c r="K9" i="3"/>
  <c r="L8" i="3"/>
  <c r="K8" i="3"/>
  <c r="L31" i="3"/>
  <c r="K24" i="3"/>
  <c r="L24" i="3"/>
  <c r="K20" i="3"/>
  <c r="K18" i="3"/>
  <c r="L18" i="3"/>
  <c r="K16" i="3"/>
  <c r="K14" i="3"/>
  <c r="K12" i="3"/>
  <c r="L12" i="3"/>
  <c r="K7" i="3"/>
  <c r="L7" i="3"/>
  <c r="L6" i="3"/>
  <c r="K6" i="3"/>
  <c r="L21" i="3"/>
  <c r="K21" i="3"/>
  <c r="K19" i="3"/>
  <c r="L17" i="3"/>
  <c r="L13" i="3"/>
  <c r="K13" i="3"/>
  <c r="K5" i="3"/>
  <c r="L5" i="3"/>
  <c r="L4" i="3"/>
  <c r="J131" i="2"/>
  <c r="I131" i="2"/>
  <c r="J130" i="2"/>
  <c r="I130" i="2"/>
  <c r="J129" i="2"/>
  <c r="I129" i="2"/>
  <c r="J128" i="2"/>
  <c r="I128" i="2"/>
  <c r="J127" i="2"/>
  <c r="I127" i="2"/>
  <c r="J126" i="2"/>
  <c r="I126" i="2"/>
  <c r="K125" i="2"/>
  <c r="I125" i="2"/>
  <c r="J125" i="2" s="1"/>
  <c r="K124" i="2"/>
  <c r="J124" i="2"/>
  <c r="I124" i="2"/>
  <c r="K123" i="2"/>
  <c r="J123" i="2"/>
  <c r="I123" i="2"/>
  <c r="K122" i="2"/>
  <c r="J122" i="2"/>
  <c r="I122" i="2"/>
  <c r="K121" i="2"/>
  <c r="I121" i="2"/>
  <c r="J121" i="2" s="1"/>
  <c r="K120" i="2"/>
  <c r="J120" i="2"/>
  <c r="I120" i="2"/>
  <c r="K119" i="2"/>
  <c r="J119" i="2"/>
  <c r="I119" i="2"/>
  <c r="K118" i="2"/>
  <c r="J118" i="2"/>
  <c r="I118" i="2"/>
  <c r="K117" i="2"/>
  <c r="I117" i="2"/>
  <c r="J117" i="2" s="1"/>
  <c r="K116" i="2"/>
  <c r="J116" i="2"/>
  <c r="I116" i="2"/>
  <c r="K115" i="2"/>
  <c r="J115" i="2"/>
  <c r="I115" i="2"/>
  <c r="K114" i="2"/>
  <c r="J114" i="2"/>
  <c r="I114" i="2"/>
  <c r="K113" i="2"/>
  <c r="I113" i="2"/>
  <c r="J113" i="2" s="1"/>
  <c r="K112" i="2"/>
  <c r="J112" i="2"/>
  <c r="I112" i="2"/>
  <c r="K111" i="2"/>
  <c r="J111" i="2"/>
  <c r="I111" i="2"/>
  <c r="K110" i="2"/>
  <c r="J110" i="2"/>
  <c r="I110" i="2"/>
  <c r="K109" i="2"/>
  <c r="I109" i="2"/>
  <c r="J109" i="2" s="1"/>
  <c r="K108" i="2"/>
  <c r="J108" i="2"/>
  <c r="I108" i="2"/>
  <c r="K107" i="2"/>
  <c r="J107" i="2"/>
  <c r="I107" i="2"/>
  <c r="K106" i="2"/>
  <c r="J106" i="2"/>
  <c r="I106" i="2"/>
  <c r="K105" i="2"/>
  <c r="I105" i="2"/>
  <c r="J105" i="2" s="1"/>
  <c r="K104" i="2"/>
  <c r="J104" i="2"/>
  <c r="I104" i="2"/>
  <c r="K103" i="2"/>
  <c r="J103" i="2"/>
  <c r="I103" i="2"/>
  <c r="K102" i="2"/>
  <c r="J102" i="2"/>
  <c r="I102" i="2"/>
  <c r="K101" i="2"/>
  <c r="I101" i="2"/>
  <c r="J101" i="2" s="1"/>
  <c r="K100" i="2"/>
  <c r="J100" i="2"/>
  <c r="I100" i="2"/>
  <c r="K99" i="2"/>
  <c r="J99" i="2"/>
  <c r="I99" i="2"/>
  <c r="K98" i="2"/>
  <c r="I98" i="2"/>
  <c r="K97" i="2"/>
  <c r="J97" i="2"/>
  <c r="I97" i="2"/>
  <c r="K96" i="2"/>
  <c r="J96" i="2"/>
  <c r="I96" i="2"/>
  <c r="K95" i="2"/>
  <c r="J95" i="2"/>
  <c r="I95" i="2"/>
  <c r="K94" i="2"/>
  <c r="I94" i="2"/>
  <c r="J94" i="2" s="1"/>
  <c r="K93" i="2"/>
  <c r="J93" i="2"/>
  <c r="I93" i="2"/>
  <c r="K92" i="2"/>
  <c r="J92" i="2"/>
  <c r="I92" i="2"/>
  <c r="K91" i="2"/>
  <c r="J91" i="2"/>
  <c r="I91" i="2"/>
  <c r="K90" i="2"/>
  <c r="I90" i="2"/>
  <c r="J90" i="2" s="1"/>
  <c r="K89" i="2"/>
  <c r="J89" i="2"/>
  <c r="I89" i="2"/>
  <c r="K88" i="2"/>
  <c r="J88" i="2"/>
  <c r="I88" i="2"/>
  <c r="K87" i="2"/>
  <c r="J87" i="2"/>
  <c r="I87" i="2"/>
  <c r="K86" i="2"/>
  <c r="I86" i="2"/>
  <c r="J86" i="2" s="1"/>
  <c r="K85" i="2"/>
  <c r="J85" i="2"/>
  <c r="I85" i="2"/>
  <c r="K84" i="2"/>
  <c r="J84" i="2"/>
  <c r="I84" i="2"/>
  <c r="K83" i="2"/>
  <c r="J83" i="2"/>
  <c r="I83" i="2"/>
  <c r="K82" i="2"/>
  <c r="I82" i="2"/>
  <c r="J82" i="2" s="1"/>
  <c r="K81" i="2"/>
  <c r="J81" i="2"/>
  <c r="I81" i="2"/>
  <c r="K80" i="2"/>
  <c r="J80" i="2"/>
  <c r="I80" i="2"/>
  <c r="K79" i="2"/>
  <c r="J79" i="2"/>
  <c r="I79" i="2"/>
  <c r="K78" i="2"/>
  <c r="I78" i="2"/>
  <c r="J78" i="2" s="1"/>
  <c r="K77" i="2"/>
  <c r="J77" i="2"/>
  <c r="I77" i="2"/>
  <c r="K76" i="2"/>
  <c r="J76" i="2"/>
  <c r="I76" i="2"/>
  <c r="K75" i="2"/>
  <c r="J75" i="2"/>
  <c r="I75" i="2"/>
  <c r="K74" i="2"/>
  <c r="K73" i="2"/>
  <c r="J73" i="2"/>
  <c r="I73" i="2"/>
  <c r="K72" i="2"/>
  <c r="I72" i="2"/>
  <c r="J72" i="2" s="1"/>
  <c r="K71" i="2"/>
  <c r="J71" i="2"/>
  <c r="I71" i="2"/>
  <c r="K70" i="2"/>
  <c r="J70" i="2"/>
  <c r="I70" i="2"/>
  <c r="K69" i="2"/>
  <c r="J69" i="2"/>
  <c r="I69" i="2"/>
  <c r="K68" i="2"/>
  <c r="I68" i="2"/>
  <c r="J68" i="2" s="1"/>
  <c r="K67" i="2"/>
  <c r="J67" i="2"/>
  <c r="I67" i="2"/>
  <c r="K66" i="2"/>
  <c r="J66" i="2"/>
  <c r="I66" i="2"/>
  <c r="K65" i="2"/>
  <c r="J65" i="2"/>
  <c r="I65" i="2"/>
  <c r="K64" i="2"/>
  <c r="I64" i="2"/>
  <c r="J64" i="2" s="1"/>
  <c r="K63" i="2"/>
  <c r="J63" i="2"/>
  <c r="I63" i="2"/>
  <c r="K62" i="2"/>
  <c r="J62" i="2"/>
  <c r="I62" i="2"/>
  <c r="K61" i="2"/>
  <c r="J61" i="2"/>
  <c r="I61" i="2"/>
  <c r="K60" i="2"/>
  <c r="I60" i="2"/>
  <c r="J60" i="2" s="1"/>
  <c r="K59" i="2"/>
  <c r="J59" i="2"/>
  <c r="I59" i="2"/>
  <c r="K58" i="2"/>
  <c r="J58" i="2"/>
  <c r="I58" i="2"/>
  <c r="K57" i="2"/>
  <c r="J57" i="2"/>
  <c r="I57" i="2"/>
  <c r="K56" i="2"/>
  <c r="I56" i="2"/>
  <c r="J56" i="2" s="1"/>
  <c r="K55" i="2"/>
  <c r="J55" i="2"/>
  <c r="I55" i="2"/>
  <c r="K54" i="2"/>
  <c r="J54" i="2"/>
  <c r="I54" i="2"/>
  <c r="K53" i="2"/>
  <c r="J53" i="2"/>
  <c r="I53" i="2"/>
  <c r="K52" i="2"/>
  <c r="I52" i="2"/>
  <c r="J52" i="2" s="1"/>
  <c r="K51" i="2"/>
  <c r="J51" i="2"/>
  <c r="I51" i="2"/>
  <c r="K50" i="2"/>
  <c r="J50" i="2"/>
  <c r="I50" i="2"/>
  <c r="K49" i="2"/>
  <c r="J49" i="2"/>
  <c r="I49" i="2"/>
  <c r="K48" i="2"/>
  <c r="I48" i="2"/>
  <c r="J48" i="2" s="1"/>
  <c r="K47" i="2"/>
  <c r="J47" i="2"/>
  <c r="I47" i="2"/>
  <c r="K46" i="2"/>
  <c r="J46" i="2"/>
  <c r="I46" i="2"/>
  <c r="K45" i="2"/>
  <c r="J45" i="2"/>
  <c r="I45" i="2"/>
  <c r="K44" i="2"/>
  <c r="I44" i="2"/>
  <c r="J44" i="2" s="1"/>
  <c r="K43" i="2"/>
  <c r="J43" i="2"/>
  <c r="I43" i="2"/>
  <c r="K42" i="2"/>
  <c r="J42" i="2"/>
  <c r="I42" i="2"/>
  <c r="K41" i="2"/>
  <c r="J41" i="2"/>
  <c r="I41" i="2"/>
  <c r="K40" i="2"/>
  <c r="I40" i="2"/>
  <c r="J40" i="2" s="1"/>
  <c r="K39" i="2"/>
  <c r="J39" i="2"/>
  <c r="I39" i="2"/>
  <c r="K38" i="2"/>
  <c r="J38" i="2"/>
  <c r="I38" i="2"/>
  <c r="K37" i="2"/>
  <c r="J37" i="2"/>
  <c r="I37" i="2"/>
  <c r="K36" i="2"/>
  <c r="I36" i="2"/>
  <c r="J36" i="2" s="1"/>
  <c r="K35" i="2"/>
  <c r="J35" i="2"/>
  <c r="I35" i="2"/>
  <c r="K34" i="2"/>
  <c r="J34" i="2"/>
  <c r="I34" i="2"/>
  <c r="K33" i="2"/>
  <c r="J33" i="2"/>
  <c r="I33" i="2"/>
  <c r="K32" i="2"/>
  <c r="I32" i="2"/>
  <c r="J32" i="2" s="1"/>
  <c r="K31" i="2"/>
  <c r="J31" i="2"/>
  <c r="I31" i="2"/>
  <c r="K30" i="2"/>
  <c r="J30" i="2"/>
  <c r="I30" i="2"/>
  <c r="K29" i="2"/>
  <c r="J29" i="2"/>
  <c r="I29" i="2"/>
  <c r="K28" i="2"/>
  <c r="I28" i="2"/>
  <c r="J28" i="2" s="1"/>
  <c r="K27" i="2"/>
  <c r="J27" i="2"/>
  <c r="I27" i="2"/>
  <c r="K26" i="2"/>
  <c r="J26" i="2"/>
  <c r="I26" i="2"/>
  <c r="K25" i="2"/>
  <c r="J25" i="2"/>
  <c r="I25" i="2"/>
  <c r="K24" i="2"/>
  <c r="I24" i="2"/>
  <c r="J24" i="2" s="1"/>
  <c r="K23" i="2"/>
  <c r="J23" i="2"/>
  <c r="I23" i="2"/>
  <c r="K22" i="2"/>
  <c r="J22" i="2"/>
  <c r="I22" i="2"/>
  <c r="K21" i="2"/>
  <c r="J21" i="2"/>
  <c r="I21" i="2"/>
  <c r="K20" i="2"/>
  <c r="I20" i="2"/>
  <c r="J20" i="2" s="1"/>
  <c r="K19" i="2"/>
  <c r="J19" i="2"/>
  <c r="I19" i="2"/>
  <c r="K18" i="2"/>
  <c r="J18" i="2"/>
  <c r="I18" i="2"/>
  <c r="K17" i="2"/>
  <c r="I17" i="2"/>
  <c r="J17" i="2" s="1"/>
  <c r="K16" i="2"/>
  <c r="I16" i="2"/>
  <c r="J16" i="2" s="1"/>
  <c r="K15" i="2"/>
  <c r="J15" i="2"/>
  <c r="I15" i="2"/>
  <c r="K14" i="2"/>
  <c r="J14" i="2"/>
  <c r="I14" i="2"/>
  <c r="K13" i="2"/>
  <c r="I13" i="2"/>
  <c r="J13" i="2" s="1"/>
  <c r="K12" i="2"/>
  <c r="I12" i="2"/>
  <c r="J12" i="2" s="1"/>
  <c r="K11" i="2"/>
  <c r="J11" i="2"/>
  <c r="I11" i="2"/>
  <c r="K10" i="2"/>
  <c r="J10" i="2"/>
  <c r="I10" i="2"/>
  <c r="K9" i="2"/>
  <c r="I9" i="2"/>
  <c r="J9" i="2" s="1"/>
  <c r="K8" i="2"/>
  <c r="I8" i="2"/>
  <c r="J8" i="2" s="1"/>
  <c r="K7" i="2"/>
  <c r="J7" i="2"/>
  <c r="I7" i="2"/>
  <c r="K6" i="2"/>
  <c r="J6" i="2"/>
  <c r="I6" i="2"/>
  <c r="L25" i="3" l="1"/>
  <c r="L7" i="4"/>
  <c r="L21" i="4"/>
  <c r="L16" i="5"/>
  <c r="L29" i="3"/>
  <c r="L15" i="3"/>
  <c r="L19" i="3"/>
  <c r="K23" i="3"/>
  <c r="K22" i="3"/>
  <c r="K26" i="3"/>
  <c r="L3" i="3"/>
  <c r="L25" i="4"/>
  <c r="K8" i="4"/>
  <c r="K30" i="4"/>
  <c r="K22" i="4"/>
  <c r="K26" i="4"/>
  <c r="L18" i="4"/>
  <c r="K22" i="5"/>
  <c r="L14" i="5"/>
  <c r="K11" i="5"/>
  <c r="L4" i="5"/>
  <c r="L10" i="5"/>
  <c r="K15" i="3"/>
  <c r="K10" i="5"/>
  <c r="L24" i="4"/>
  <c r="L14" i="4"/>
  <c r="L8" i="5"/>
  <c r="L9" i="3"/>
  <c r="K10" i="3"/>
  <c r="L7" i="5"/>
  <c r="L29" i="5"/>
  <c r="L5" i="5"/>
  <c r="L19" i="5"/>
  <c r="K30" i="5"/>
  <c r="K6" i="5"/>
  <c r="K20" i="5"/>
</calcChain>
</file>

<file path=xl/sharedStrings.xml><?xml version="1.0" encoding="utf-8"?>
<sst xmlns="http://schemas.openxmlformats.org/spreadsheetml/2006/main" count="857" uniqueCount="317">
  <si>
    <t>D3</t>
  </si>
  <si>
    <t>D10</t>
  </si>
  <si>
    <t>N30</t>
  </si>
  <si>
    <t>E44</t>
  </si>
  <si>
    <t>Test</t>
  </si>
  <si>
    <t>Number</t>
  </si>
  <si>
    <t>Club</t>
  </si>
  <si>
    <t>Team</t>
  </si>
  <si>
    <t>Rider</t>
  </si>
  <si>
    <t>Horse</t>
  </si>
  <si>
    <t>Test score</t>
  </si>
  <si>
    <t>Collectives</t>
  </si>
  <si>
    <t>Total score</t>
  </si>
  <si>
    <t>Overall Percentage</t>
  </si>
  <si>
    <t>Placing in arena</t>
  </si>
  <si>
    <t>M63</t>
  </si>
  <si>
    <t xml:space="preserve">SVRC </t>
  </si>
  <si>
    <t>Baritones</t>
  </si>
  <si>
    <t>Maddie Lacey Duke</t>
  </si>
  <si>
    <t>Delsown Derwin Island</t>
  </si>
  <si>
    <t>Bass</t>
  </si>
  <si>
    <t>Keely Pearce</t>
  </si>
  <si>
    <t>The Midnight Hero</t>
  </si>
  <si>
    <t>Contraltos</t>
  </si>
  <si>
    <t>Bev Snarey</t>
  </si>
  <si>
    <t>Rolo</t>
  </si>
  <si>
    <t>Sopranos</t>
  </si>
  <si>
    <t>Alison Brown</t>
  </si>
  <si>
    <t>Seanto Labrys</t>
  </si>
  <si>
    <t>Tenas</t>
  </si>
  <si>
    <t>Eliza George</t>
  </si>
  <si>
    <t>Autumn Cherokee</t>
  </si>
  <si>
    <t xml:space="preserve">B&amp;D </t>
  </si>
  <si>
    <t>Yellow</t>
  </si>
  <si>
    <t>Andrea Cox</t>
  </si>
  <si>
    <t>Dav</t>
  </si>
  <si>
    <t>Red</t>
  </si>
  <si>
    <t>Sarah Couzens</t>
  </si>
  <si>
    <t>Sandskier</t>
  </si>
  <si>
    <t>Blue</t>
  </si>
  <si>
    <t>Karen Gobey</t>
  </si>
  <si>
    <t>Innocent Violet</t>
  </si>
  <si>
    <t xml:space="preserve">Bath </t>
  </si>
  <si>
    <t>one</t>
  </si>
  <si>
    <t>Jessica Watts</t>
  </si>
  <si>
    <t>Fosters Boy</t>
  </si>
  <si>
    <t>two</t>
  </si>
  <si>
    <t>Gemma Pierce</t>
  </si>
  <si>
    <t>Lady Lily Grey</t>
  </si>
  <si>
    <t>three</t>
  </si>
  <si>
    <t>Janet Knight</t>
  </si>
  <si>
    <t>Johnny II</t>
  </si>
  <si>
    <t xml:space="preserve">Kennet Vale </t>
  </si>
  <si>
    <t>Sauvignon</t>
  </si>
  <si>
    <t>Jo Calder</t>
  </si>
  <si>
    <t>Ridgeway Lady</t>
  </si>
  <si>
    <t>Prosecco</t>
  </si>
  <si>
    <t>Alison McFaull</t>
  </si>
  <si>
    <t>Moorlands Ambassador</t>
  </si>
  <si>
    <t xml:space="preserve">VWH </t>
  </si>
  <si>
    <t>Lions</t>
  </si>
  <si>
    <t>Fiona Symes</t>
  </si>
  <si>
    <t>Hackpen Heights</t>
  </si>
  <si>
    <t>VWH</t>
  </si>
  <si>
    <t>Tigers</t>
  </si>
  <si>
    <t>Jo Thornton</t>
  </si>
  <si>
    <t>Greystone Galway Bay</t>
  </si>
  <si>
    <t xml:space="preserve">Wessex Gold </t>
  </si>
  <si>
    <t>Shiraz</t>
  </si>
  <si>
    <t>Bex Greenwood</t>
  </si>
  <si>
    <t>Cannabel</t>
  </si>
  <si>
    <t>Cabernet</t>
  </si>
  <si>
    <t>Wendy Lappington</t>
  </si>
  <si>
    <t>Loxley Monkey</t>
  </si>
  <si>
    <t>Veterans</t>
  </si>
  <si>
    <t>Alice Cuff</t>
  </si>
  <si>
    <t>Sienna</t>
  </si>
  <si>
    <t>Rowena Moulding</t>
  </si>
  <si>
    <t>Page</t>
  </si>
  <si>
    <t xml:space="preserve">Frampton </t>
  </si>
  <si>
    <t>Melanie Glover</t>
  </si>
  <si>
    <t>Lakeside Cool Guy</t>
  </si>
  <si>
    <t>Holly Bragg</t>
  </si>
  <si>
    <t>Sandstorm</t>
  </si>
  <si>
    <t xml:space="preserve">Cotswold Edge </t>
  </si>
  <si>
    <t>Sophie Shipton</t>
  </si>
  <si>
    <t>Centina</t>
  </si>
  <si>
    <t>Leanne Fitton</t>
  </si>
  <si>
    <t>Imperial Galaxy</t>
  </si>
  <si>
    <t>Justine Scott</t>
  </si>
  <si>
    <t>Harley Beans</t>
  </si>
  <si>
    <t>Ind</t>
  </si>
  <si>
    <t>Rosemary Swadden</t>
  </si>
  <si>
    <t>Pink House Lady</t>
  </si>
  <si>
    <t>Jo Webley</t>
  </si>
  <si>
    <t>The Leopard</t>
  </si>
  <si>
    <t>Mandy Lee</t>
  </si>
  <si>
    <t>Rowberton Shansi</t>
  </si>
  <si>
    <t>Carol Soormally</t>
  </si>
  <si>
    <t>Instinctual</t>
  </si>
  <si>
    <t xml:space="preserve">Swindon </t>
  </si>
  <si>
    <t>Laura Payling</t>
  </si>
  <si>
    <t>Sudden Impulse</t>
  </si>
  <si>
    <t>Megan Field</t>
  </si>
  <si>
    <t>Spirit</t>
  </si>
  <si>
    <t>Swindon</t>
  </si>
  <si>
    <t>Nicola Davis</t>
  </si>
  <si>
    <t>Cookworthy Ransome</t>
  </si>
  <si>
    <t>Kingsleaze</t>
  </si>
  <si>
    <t>Steph Bond</t>
  </si>
  <si>
    <t>Young Esquire</t>
  </si>
  <si>
    <t>Alexandra Richards</t>
  </si>
  <si>
    <t>Camiente</t>
  </si>
  <si>
    <t>Kayleigh Poole</t>
  </si>
  <si>
    <t>Gerrie</t>
  </si>
  <si>
    <t>Carolyn Taylor</t>
  </si>
  <si>
    <t>Equus</t>
  </si>
  <si>
    <t>Steph Carter</t>
  </si>
  <si>
    <t>Dear Alice</t>
  </si>
  <si>
    <t>Elaine Gibbs</t>
  </si>
  <si>
    <t>V</t>
  </si>
  <si>
    <t>Becky Oxenham</t>
  </si>
  <si>
    <t>Bee Spotted</t>
  </si>
  <si>
    <t>Shanice Walton</t>
  </si>
  <si>
    <t>Verdict</t>
  </si>
  <si>
    <t>Sam Staniforth</t>
  </si>
  <si>
    <t>Bahian Alice</t>
  </si>
  <si>
    <t>Alicia Showering</t>
  </si>
  <si>
    <t>Vale Royal Raphail</t>
  </si>
  <si>
    <t>Stacey Martin</t>
  </si>
  <si>
    <t>Ladykillers Little John</t>
  </si>
  <si>
    <t>Pippa Card</t>
  </si>
  <si>
    <t>Brave and Bold</t>
  </si>
  <si>
    <t>Bradleystoke</t>
  </si>
  <si>
    <t>Sarah McMurray</t>
  </si>
  <si>
    <t>Super Love</t>
  </si>
  <si>
    <t>Pippa Taylor</t>
  </si>
  <si>
    <t>Cookworthy Heston</t>
  </si>
  <si>
    <t xml:space="preserve">David Wood </t>
  </si>
  <si>
    <t>Fran</t>
  </si>
  <si>
    <t>Rita West</t>
  </si>
  <si>
    <t>A lot about Lexy</t>
  </si>
  <si>
    <t xml:space="preserve">Veteran </t>
  </si>
  <si>
    <t>One</t>
  </si>
  <si>
    <t>Claire Phipps</t>
  </si>
  <si>
    <t>Disaronno</t>
  </si>
  <si>
    <t>Frampton</t>
  </si>
  <si>
    <t>Two</t>
  </si>
  <si>
    <t>Rachael Chamberlayne</t>
  </si>
  <si>
    <t>The Gloster Gremlin</t>
  </si>
  <si>
    <t>Bryony Jones *</t>
  </si>
  <si>
    <t>Scarlett Fantasy</t>
  </si>
  <si>
    <t>Rachel Sheldon *</t>
  </si>
  <si>
    <t>Leighland Melody</t>
  </si>
  <si>
    <t>Three</t>
  </si>
  <si>
    <t>Suzanne Taylor</t>
  </si>
  <si>
    <t>Speckle</t>
  </si>
  <si>
    <t>Lynn Hawkins</t>
  </si>
  <si>
    <t>Winsome Winstone</t>
  </si>
  <si>
    <t>Gill Lawry</t>
  </si>
  <si>
    <t>Sionna's Girl</t>
  </si>
  <si>
    <t>Louise Gibbons</t>
  </si>
  <si>
    <t>Montanna Heights</t>
  </si>
  <si>
    <t>Charlotte Ashmead</t>
  </si>
  <si>
    <t>Eternity</t>
  </si>
  <si>
    <t>Lucy Lazaro Keen</t>
  </si>
  <si>
    <t>Pandora's Elipsis</t>
  </si>
  <si>
    <t>Kate Raynor</t>
  </si>
  <si>
    <t>Paxford Whitney</t>
  </si>
  <si>
    <t>Veteran</t>
  </si>
  <si>
    <t>Jess bryer</t>
  </si>
  <si>
    <t>Bitterwell Harmony</t>
  </si>
  <si>
    <t>Sue Ravenhill Handley</t>
  </si>
  <si>
    <t>Perrots Hill</t>
  </si>
  <si>
    <t>team</t>
  </si>
  <si>
    <t>Demi Davis</t>
  </si>
  <si>
    <t>Stella Luminosa</t>
  </si>
  <si>
    <t>ind</t>
  </si>
  <si>
    <t>Susan Meredith *</t>
  </si>
  <si>
    <t>Boo Boo Booyakasha</t>
  </si>
  <si>
    <t xml:space="preserve">Karen Messenger </t>
  </si>
  <si>
    <t>Kiwi</t>
  </si>
  <si>
    <t>Simone White *</t>
  </si>
  <si>
    <t>Patricia's Delight</t>
  </si>
  <si>
    <t>Katherine Hills</t>
  </si>
  <si>
    <t>Willbeard Our Whitney</t>
  </si>
  <si>
    <t>Sian Coles</t>
  </si>
  <si>
    <t>Temple Miss</t>
  </si>
  <si>
    <t>Wendy Barke</t>
  </si>
  <si>
    <t>Waylands Morning Sunshine</t>
  </si>
  <si>
    <t>Fiona Hunt *</t>
  </si>
  <si>
    <t>Miss Congeniality</t>
  </si>
  <si>
    <t>Naomi Watkins</t>
  </si>
  <si>
    <t>Hazevern Domino</t>
  </si>
  <si>
    <t>Renee Watkins</t>
  </si>
  <si>
    <t>Jacobs Ladder</t>
  </si>
  <si>
    <t>Carol McDonagh</t>
  </si>
  <si>
    <t>Woody</t>
  </si>
  <si>
    <t>Chris Clark</t>
  </si>
  <si>
    <t>Croesnant Caradog</t>
  </si>
  <si>
    <t>Hilary Lavender</t>
  </si>
  <si>
    <t>Padasion</t>
  </si>
  <si>
    <t>Becky Ormond</t>
  </si>
  <si>
    <t>Sieady Command</t>
  </si>
  <si>
    <t>Mariana Gaussen</t>
  </si>
  <si>
    <t>Porta Della</t>
  </si>
  <si>
    <t>Jude Matthews</t>
  </si>
  <si>
    <t>Dare to Dream</t>
  </si>
  <si>
    <t>Kate Parkinson Brown</t>
  </si>
  <si>
    <t>Limited Edition</t>
  </si>
  <si>
    <t>Cotswold Edge</t>
  </si>
  <si>
    <t>Jake</t>
  </si>
  <si>
    <t xml:space="preserve">Kim Swift </t>
  </si>
  <si>
    <t>Atlas VI</t>
  </si>
  <si>
    <t>Jen Watkins</t>
  </si>
  <si>
    <t>Rolex free</t>
  </si>
  <si>
    <t>Rachel Yeomans</t>
  </si>
  <si>
    <t>Dylan</t>
  </si>
  <si>
    <t>Julia Stockley</t>
  </si>
  <si>
    <t>Devauden Melody</t>
  </si>
  <si>
    <t>Sheenagh Bragg</t>
  </si>
  <si>
    <t>Star of Freedom</t>
  </si>
  <si>
    <t>Sue Bromyard</t>
  </si>
  <si>
    <t>Welton Jewel</t>
  </si>
  <si>
    <t>Kathy Hooper</t>
  </si>
  <si>
    <t>Princetown Playboy</t>
  </si>
  <si>
    <t>Charlotte Alford</t>
  </si>
  <si>
    <t>Silhouet</t>
  </si>
  <si>
    <t>Anneka Storey</t>
  </si>
  <si>
    <t>Arizona VDL</t>
  </si>
  <si>
    <t>Individual</t>
  </si>
  <si>
    <t>Becky Read</t>
  </si>
  <si>
    <t>Rose of Honour</t>
  </si>
  <si>
    <t>Rebecca Charley</t>
  </si>
  <si>
    <t>Never Call Me Madam</t>
  </si>
  <si>
    <t>Libris Royal Weld</t>
  </si>
  <si>
    <t>Sam</t>
  </si>
  <si>
    <t>Lucy Wilcox</t>
  </si>
  <si>
    <t>Senecca VI</t>
  </si>
  <si>
    <t>Georgina Hambly</t>
  </si>
  <si>
    <t>Hilldown Harley</t>
  </si>
  <si>
    <t>Shelby Dowding</t>
  </si>
  <si>
    <t>Peassdown Agatha</t>
  </si>
  <si>
    <t>Sue Portch</t>
  </si>
  <si>
    <t>Newz Flash</t>
  </si>
  <si>
    <t>Jill Holt *</t>
  </si>
  <si>
    <t>Yocasta</t>
  </si>
  <si>
    <r>
      <t>i</t>
    </r>
    <r>
      <rPr>
        <sz val="10"/>
        <color rgb="FFFF0000"/>
        <rFont val="Verdana"/>
        <family val="2"/>
      </rPr>
      <t>nd</t>
    </r>
  </si>
  <si>
    <t xml:space="preserve">Patricia's Delight </t>
  </si>
  <si>
    <t>Jo Dyer</t>
  </si>
  <si>
    <t>Emerald Rose Tempest</t>
  </si>
  <si>
    <t>Leanne Webber</t>
  </si>
  <si>
    <t>Ollijay</t>
  </si>
  <si>
    <t>Justine Jackman</t>
  </si>
  <si>
    <t>Master McCoy</t>
  </si>
  <si>
    <t>Julie Bush</t>
  </si>
  <si>
    <t>Attychree Prince</t>
  </si>
  <si>
    <t>Jill Beck</t>
  </si>
  <si>
    <t>Victory</t>
  </si>
  <si>
    <t>Patricia Haskins</t>
  </si>
  <si>
    <t xml:space="preserve">Pixie Jay </t>
  </si>
  <si>
    <t>Anne Johnstrup</t>
  </si>
  <si>
    <t>WD</t>
  </si>
  <si>
    <t>Janet Stares</t>
  </si>
  <si>
    <t>Caminito</t>
  </si>
  <si>
    <t>Jo Vincent</t>
  </si>
  <si>
    <t>Cundle Green Alexander</t>
  </si>
  <si>
    <t>Jenny Pickup</t>
  </si>
  <si>
    <t>Flightline Lucas</t>
  </si>
  <si>
    <t>Georgina Bryce</t>
  </si>
  <si>
    <t>Trefaldwyn Dylan</t>
  </si>
  <si>
    <t>Chloe Little</t>
  </si>
  <si>
    <t>Croft Limited Edition</t>
  </si>
  <si>
    <t>Sue Hocking</t>
  </si>
  <si>
    <t>Welsh Harmony</t>
  </si>
  <si>
    <t>Kathryn Hannam *</t>
  </si>
  <si>
    <t>Lionheart Xanthius of Phthia</t>
  </si>
  <si>
    <t>Sarah Witchell *</t>
  </si>
  <si>
    <t>Spot On VIII</t>
  </si>
  <si>
    <t>Chantelle Symonds *</t>
  </si>
  <si>
    <t>Stadmorslow Coffee &amp; Cream</t>
  </si>
  <si>
    <t>Northcliff Samantha</t>
  </si>
  <si>
    <t>Terena Gough</t>
  </si>
  <si>
    <t>Elite Esprit</t>
  </si>
  <si>
    <t>Sally Miles *</t>
  </si>
  <si>
    <t>Sydney Bay</t>
  </si>
  <si>
    <t xml:space="preserve"> SVRC - Individual </t>
  </si>
  <si>
    <t xml:space="preserve"> Cotswold Edge - Individual </t>
  </si>
  <si>
    <t>Northcliffe Samantha</t>
  </si>
  <si>
    <t xml:space="preserve"> VWH - Individual </t>
  </si>
  <si>
    <t>Pixie Jay</t>
  </si>
  <si>
    <t xml:space="preserve"> Frampton -Individual </t>
  </si>
  <si>
    <t xml:space="preserve"> Frampton - Individual </t>
  </si>
  <si>
    <t>Sidney Bay</t>
  </si>
  <si>
    <t>Kingsleaze - Individual</t>
  </si>
  <si>
    <t>1Q</t>
  </si>
  <si>
    <t>Check</t>
  </si>
  <si>
    <t>PLACING</t>
  </si>
  <si>
    <t>Vale Royal Raphael</t>
  </si>
  <si>
    <t xml:space="preserve">Coll  </t>
  </si>
  <si>
    <t xml:space="preserve"> Percentage</t>
  </si>
  <si>
    <t>SENIOR TEAMS</t>
  </si>
  <si>
    <t>Arena</t>
  </si>
  <si>
    <t>Time</t>
  </si>
  <si>
    <t>PLACING IN ARENA</t>
  </si>
  <si>
    <t>Best 3 scores</t>
  </si>
  <si>
    <t xml:space="preserve">A </t>
  </si>
  <si>
    <t>B</t>
  </si>
  <si>
    <t>OVERALL PLACE</t>
  </si>
  <si>
    <t>1st Q</t>
  </si>
  <si>
    <t>5th</t>
  </si>
  <si>
    <t>3rd</t>
  </si>
  <si>
    <t>2nd Q</t>
  </si>
  <si>
    <t>4th</t>
  </si>
  <si>
    <t>(+14)</t>
  </si>
  <si>
    <t>(+16)</t>
  </si>
  <si>
    <t>6th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</si>
</sst>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name val="Calibri"/>
      <family val="2"/>
      <scheme val="minor"/>
    </font>
    <font>
      <sz val="10"/>
      <color rgb="FFFF0000"/>
      <name val="Verdana"/>
      <family val="2"/>
    </font>
    <font>
      <sz val="11"/>
      <color theme="4" tint="-0.499984740745262"/>
      <name val="Calibri"/>
      <family val="2"/>
      <scheme val="minor"/>
    </font>
    <font>
      <b/>
      <u/>
      <sz val="10"/>
      <color theme="1"/>
      <name val="Verdana"/>
      <family val="2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1" applyFill="1" applyAlignment="1"/>
    <xf numFmtId="0" fontId="2" fillId="0" borderId="0" xfId="1" applyFill="1" applyAlignment="1">
      <alignment horizontal="center"/>
    </xf>
    <xf numFmtId="0" fontId="2" fillId="0" borderId="0" xfId="1" applyFill="1"/>
    <xf numFmtId="164" fontId="0" fillId="0" borderId="0" xfId="2" applyNumberFormat="1" applyFont="1" applyFill="1"/>
    <xf numFmtId="0" fontId="3" fillId="0" borderId="0" xfId="1" applyFont="1" applyFill="1"/>
    <xf numFmtId="0" fontId="3" fillId="2" borderId="0" xfId="1" applyFont="1" applyFill="1"/>
    <xf numFmtId="0" fontId="3" fillId="3" borderId="0" xfId="1" applyFont="1" applyFill="1"/>
    <xf numFmtId="0" fontId="3" fillId="0" borderId="0" xfId="1" applyFont="1" applyFill="1" applyAlignment="1"/>
    <xf numFmtId="0" fontId="3" fillId="0" borderId="0" xfId="1" applyFont="1" applyFill="1" applyAlignment="1">
      <alignment horizontal="center"/>
    </xf>
    <xf numFmtId="164" fontId="3" fillId="0" borderId="0" xfId="2" applyNumberFormat="1" applyFont="1" applyFill="1"/>
    <xf numFmtId="0" fontId="2" fillId="0" borderId="1" xfId="1" applyFill="1" applyBorder="1" applyAlignment="1"/>
    <xf numFmtId="0" fontId="2" fillId="0" borderId="1" xfId="1" applyNumberFormat="1" applyBorder="1"/>
    <xf numFmtId="43" fontId="2" fillId="0" borderId="1" xfId="1" applyNumberFormat="1" applyBorder="1"/>
    <xf numFmtId="0" fontId="2" fillId="0" borderId="1" xfId="1" applyFont="1" applyFill="1" applyBorder="1" applyAlignment="1"/>
    <xf numFmtId="0" fontId="2" fillId="0" borderId="1" xfId="1" applyFill="1" applyBorder="1"/>
    <xf numFmtId="164" fontId="0" fillId="0" borderId="1" xfId="2" applyNumberFormat="1" applyFont="1" applyFill="1" applyBorder="1"/>
    <xf numFmtId="43" fontId="2" fillId="0" borderId="1" xfId="1" applyNumberFormat="1" applyFill="1" applyBorder="1"/>
    <xf numFmtId="0" fontId="2" fillId="0" borderId="1" xfId="1" applyBorder="1"/>
    <xf numFmtId="0" fontId="2" fillId="0" borderId="1" xfId="1" applyNumberFormat="1" applyFill="1" applyBorder="1"/>
    <xf numFmtId="0" fontId="4" fillId="0" borderId="1" xfId="1" applyFont="1" applyBorder="1"/>
    <xf numFmtId="43" fontId="4" fillId="0" borderId="1" xfId="1" applyNumberFormat="1" applyFont="1" applyBorder="1"/>
    <xf numFmtId="0" fontId="4" fillId="0" borderId="1" xfId="1" applyNumberFormat="1" applyFont="1" applyBorder="1"/>
    <xf numFmtId="0" fontId="4" fillId="0" borderId="1" xfId="1" applyNumberFormat="1" applyFont="1" applyFill="1" applyBorder="1"/>
    <xf numFmtId="43" fontId="1" fillId="0" borderId="1" xfId="1" applyNumberFormat="1" applyFont="1" applyBorder="1"/>
    <xf numFmtId="0" fontId="5" fillId="0" borderId="1" xfId="1" applyFont="1" applyFill="1" applyBorder="1" applyAlignment="1"/>
    <xf numFmtId="0" fontId="1" fillId="0" borderId="1" xfId="1" applyFont="1" applyBorder="1"/>
    <xf numFmtId="0" fontId="5" fillId="0" borderId="1" xfId="1" applyFont="1" applyFill="1" applyBorder="1"/>
    <xf numFmtId="164" fontId="5" fillId="0" borderId="1" xfId="2" applyNumberFormat="1" applyFont="1" applyFill="1" applyBorder="1"/>
    <xf numFmtId="0" fontId="2" fillId="0" borderId="2" xfId="1" applyFill="1" applyBorder="1" applyAlignment="1"/>
    <xf numFmtId="0" fontId="2" fillId="0" borderId="2" xfId="1" applyNumberFormat="1" applyFill="1" applyBorder="1"/>
    <xf numFmtId="0" fontId="4" fillId="0" borderId="2" xfId="1" applyFont="1" applyFill="1" applyBorder="1"/>
    <xf numFmtId="0" fontId="2" fillId="0" borderId="2" xfId="1" applyFont="1" applyFill="1" applyBorder="1" applyAlignment="1"/>
    <xf numFmtId="0" fontId="2" fillId="0" borderId="2" xfId="1" applyFill="1" applyBorder="1"/>
    <xf numFmtId="164" fontId="0" fillId="0" borderId="2" xfId="2" applyNumberFormat="1" applyFont="1" applyFill="1" applyBorder="1"/>
    <xf numFmtId="0" fontId="2" fillId="0" borderId="3" xfId="1" applyBorder="1"/>
    <xf numFmtId="43" fontId="2" fillId="0" borderId="3" xfId="1" applyNumberFormat="1" applyBorder="1"/>
    <xf numFmtId="0" fontId="2" fillId="0" borderId="0" xfId="1" applyFont="1" applyFill="1" applyAlignment="1"/>
    <xf numFmtId="0" fontId="2" fillId="0" borderId="4" xfId="1" applyFill="1" applyBorder="1"/>
    <xf numFmtId="164" fontId="0" fillId="0" borderId="4" xfId="2" applyNumberFormat="1" applyFont="1" applyFill="1" applyBorder="1"/>
    <xf numFmtId="0" fontId="1" fillId="0" borderId="1" xfId="1" applyFont="1" applyFill="1" applyBorder="1"/>
    <xf numFmtId="43" fontId="6" fillId="0" borderId="1" xfId="1" applyNumberFormat="1" applyFont="1" applyBorder="1"/>
    <xf numFmtId="0" fontId="6" fillId="0" borderId="1" xfId="1" applyFont="1" applyFill="1" applyBorder="1"/>
    <xf numFmtId="0" fontId="2" fillId="0" borderId="5" xfId="1" applyBorder="1"/>
    <xf numFmtId="0" fontId="2" fillId="0" borderId="5" xfId="1" applyFont="1" applyBorder="1"/>
    <xf numFmtId="0" fontId="2" fillId="0" borderId="3" xfId="1" applyFont="1" applyFill="1" applyBorder="1" applyAlignment="1"/>
    <xf numFmtId="0" fontId="4" fillId="0" borderId="3" xfId="1" applyFont="1" applyFill="1" applyBorder="1"/>
    <xf numFmtId="0" fontId="4" fillId="0" borderId="1" xfId="1" applyFont="1" applyFill="1" applyBorder="1"/>
    <xf numFmtId="20" fontId="2" fillId="0" borderId="1" xfId="1" applyNumberFormat="1" applyFill="1" applyBorder="1" applyAlignment="1"/>
    <xf numFmtId="43" fontId="4" fillId="0" borderId="1" xfId="1" applyNumberFormat="1" applyFont="1" applyFill="1" applyBorder="1"/>
    <xf numFmtId="0" fontId="2" fillId="0" borderId="6" xfId="1" applyFill="1" applyBorder="1" applyAlignment="1"/>
    <xf numFmtId="0" fontId="4" fillId="0" borderId="2" xfId="1" applyNumberFormat="1" applyFont="1" applyFill="1" applyBorder="1"/>
    <xf numFmtId="0" fontId="1" fillId="0" borderId="2" xfId="1" applyFont="1" applyBorder="1"/>
    <xf numFmtId="0" fontId="5" fillId="0" borderId="2" xfId="1" applyFont="1" applyFill="1" applyBorder="1" applyAlignment="1"/>
    <xf numFmtId="0" fontId="5" fillId="0" borderId="2" xfId="1" applyFont="1" applyFill="1" applyBorder="1"/>
    <xf numFmtId="164" fontId="5" fillId="0" borderId="2" xfId="2" applyNumberFormat="1" applyFont="1" applyFill="1" applyBorder="1"/>
    <xf numFmtId="0" fontId="2" fillId="0" borderId="5" xfId="1" applyNumberFormat="1" applyBorder="1"/>
    <xf numFmtId="43" fontId="1" fillId="0" borderId="5" xfId="1" applyNumberFormat="1" applyFont="1" applyBorder="1"/>
    <xf numFmtId="20" fontId="5" fillId="0" borderId="0" xfId="1" applyNumberFormat="1" applyFont="1" applyFill="1" applyAlignment="1"/>
    <xf numFmtId="0" fontId="1" fillId="0" borderId="5" xfId="1" applyFont="1" applyBorder="1"/>
    <xf numFmtId="0" fontId="5" fillId="0" borderId="0" xfId="1" applyFont="1" applyFill="1"/>
    <xf numFmtId="164" fontId="5" fillId="0" borderId="0" xfId="2" applyNumberFormat="1" applyFont="1" applyFill="1"/>
    <xf numFmtId="20" fontId="5" fillId="0" borderId="1" xfId="1" applyNumberFormat="1" applyFont="1" applyFill="1" applyBorder="1" applyAlignment="1"/>
    <xf numFmtId="20" fontId="2" fillId="0" borderId="1" xfId="1" applyNumberFormat="1" applyFont="1" applyFill="1" applyBorder="1" applyAlignment="1"/>
    <xf numFmtId="0" fontId="6" fillId="0" borderId="1" xfId="1" applyFont="1" applyBorder="1"/>
    <xf numFmtId="0" fontId="4" fillId="0" borderId="2" xfId="1" applyNumberFormat="1" applyFont="1" applyBorder="1"/>
    <xf numFmtId="43" fontId="6" fillId="0" borderId="2" xfId="1" applyNumberFormat="1" applyFont="1" applyBorder="1"/>
    <xf numFmtId="20" fontId="2" fillId="0" borderId="2" xfId="1" applyNumberFormat="1" applyFont="1" applyFill="1" applyBorder="1" applyAlignment="1"/>
    <xf numFmtId="0" fontId="6" fillId="0" borderId="2" xfId="1" applyFont="1" applyBorder="1"/>
    <xf numFmtId="0" fontId="2" fillId="0" borderId="4" xfId="1" applyFill="1" applyBorder="1" applyAlignment="1"/>
    <xf numFmtId="0" fontId="2" fillId="0" borderId="4" xfId="1" applyFill="1" applyBorder="1" applyAlignment="1">
      <alignment horizontal="center"/>
    </xf>
    <xf numFmtId="0" fontId="2" fillId="0" borderId="4" xfId="1" applyFont="1" applyFill="1" applyBorder="1" applyAlignment="1"/>
    <xf numFmtId="0" fontId="1" fillId="0" borderId="4" xfId="1" applyFont="1" applyBorder="1"/>
    <xf numFmtId="0" fontId="2" fillId="0" borderId="1" xfId="1" applyFill="1" applyBorder="1" applyAlignment="1">
      <alignment horizontal="center"/>
    </xf>
    <xf numFmtId="0" fontId="2" fillId="0" borderId="2" xfId="1" applyFill="1" applyBorder="1" applyAlignment="1">
      <alignment horizontal="center"/>
    </xf>
    <xf numFmtId="0" fontId="2" fillId="0" borderId="0" xfId="1"/>
    <xf numFmtId="164" fontId="0" fillId="0" borderId="0" xfId="2" applyNumberFormat="1" applyFont="1"/>
    <xf numFmtId="0" fontId="2" fillId="0" borderId="0" xfId="1" applyAlignment="1"/>
    <xf numFmtId="0" fontId="2" fillId="0" borderId="0" xfId="1" applyAlignment="1">
      <alignment horizontal="center"/>
    </xf>
    <xf numFmtId="0" fontId="5" fillId="0" borderId="0" xfId="1" applyFont="1"/>
    <xf numFmtId="164" fontId="0" fillId="0" borderId="1" xfId="2" applyNumberFormat="1" applyFont="1" applyBorder="1"/>
    <xf numFmtId="0" fontId="2" fillId="0" borderId="1" xfId="1" applyFont="1" applyBorder="1" applyAlignment="1"/>
    <xf numFmtId="0" fontId="3" fillId="0" borderId="1" xfId="1" applyFont="1" applyBorder="1"/>
    <xf numFmtId="0" fontId="3" fillId="0" borderId="0" xfId="1" applyFont="1"/>
    <xf numFmtId="0" fontId="3" fillId="0" borderId="7" xfId="1" applyFont="1" applyBorder="1"/>
    <xf numFmtId="164" fontId="3" fillId="0" borderId="0" xfId="2" applyNumberFormat="1" applyFont="1" applyBorder="1"/>
    <xf numFmtId="0" fontId="3" fillId="0" borderId="0" xfId="1" applyFont="1" applyBorder="1"/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2" fillId="0" borderId="8" xfId="1" applyBorder="1"/>
    <xf numFmtId="164" fontId="0" fillId="0" borderId="9" xfId="2" applyNumberFormat="1" applyFont="1" applyBorder="1"/>
    <xf numFmtId="0" fontId="2" fillId="0" borderId="9" xfId="1" applyBorder="1"/>
    <xf numFmtId="0" fontId="2" fillId="0" borderId="9" xfId="1" applyBorder="1" applyAlignment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9" xfId="1" applyFont="1" applyBorder="1" applyAlignment="1"/>
    <xf numFmtId="0" fontId="3" fillId="0" borderId="9" xfId="1" applyFont="1" applyBorder="1"/>
    <xf numFmtId="164" fontId="3" fillId="0" borderId="9" xfId="2" applyNumberFormat="1" applyFont="1" applyBorder="1"/>
    <xf numFmtId="0" fontId="3" fillId="0" borderId="8" xfId="1" applyFont="1" applyBorder="1"/>
    <xf numFmtId="0" fontId="3" fillId="0" borderId="0" xfId="1" applyFont="1" applyBorder="1" applyAlignment="1">
      <alignment horizontal="left"/>
    </xf>
    <xf numFmtId="0" fontId="2" fillId="0" borderId="0" xfId="1" applyBorder="1" applyAlignment="1"/>
    <xf numFmtId="0" fontId="2" fillId="0" borderId="0" xfId="1" applyBorder="1"/>
    <xf numFmtId="164" fontId="0" fillId="0" borderId="0" xfId="2" applyNumberFormat="1" applyFont="1" applyBorder="1"/>
    <xf numFmtId="0" fontId="2" fillId="0" borderId="7" xfId="1" applyBorder="1"/>
    <xf numFmtId="0" fontId="5" fillId="0" borderId="1" xfId="1" applyNumberFormat="1" applyFont="1" applyBorder="1"/>
    <xf numFmtId="0" fontId="5" fillId="0" borderId="1" xfId="1" applyFont="1" applyBorder="1" applyAlignment="1"/>
    <xf numFmtId="0" fontId="5" fillId="0" borderId="1" xfId="1" applyFont="1" applyBorder="1"/>
    <xf numFmtId="0" fontId="1" fillId="0" borderId="1" xfId="1" applyNumberFormat="1" applyFont="1" applyFill="1" applyBorder="1"/>
    <xf numFmtId="0" fontId="3" fillId="0" borderId="1" xfId="1" applyFont="1" applyBorder="1" applyAlignment="1">
      <alignment horizontal="left"/>
    </xf>
    <xf numFmtId="0" fontId="2" fillId="0" borderId="1" xfId="1" applyBorder="1" applyAlignment="1"/>
    <xf numFmtId="0" fontId="3" fillId="0" borderId="1" xfId="1" applyFont="1" applyBorder="1" applyAlignment="1">
      <alignment horizontal="center"/>
    </xf>
    <xf numFmtId="0" fontId="3" fillId="0" borderId="1" xfId="1" applyFont="1" applyBorder="1" applyAlignment="1"/>
    <xf numFmtId="164" fontId="3" fillId="0" borderId="1" xfId="2" applyNumberFormat="1" applyFont="1" applyBorder="1"/>
    <xf numFmtId="0" fontId="2" fillId="0" borderId="9" xfId="1" applyNumberFormat="1" applyBorder="1"/>
    <xf numFmtId="0" fontId="2" fillId="0" borderId="9" xfId="1" applyFont="1" applyBorder="1" applyAlignment="1"/>
    <xf numFmtId="0" fontId="2" fillId="0" borderId="0" xfId="1" applyNumberFormat="1" applyBorder="1"/>
    <xf numFmtId="0" fontId="2" fillId="0" borderId="0" xfId="1" applyFont="1" applyBorder="1" applyAlignment="1"/>
    <xf numFmtId="0" fontId="5" fillId="0" borderId="1" xfId="1" applyNumberFormat="1" applyFont="1" applyFill="1" applyBorder="1"/>
    <xf numFmtId="0" fontId="2" fillId="0" borderId="0" xfId="1" applyBorder="1" applyAlignment="1">
      <alignment horizontal="center"/>
    </xf>
    <xf numFmtId="0" fontId="7" fillId="0" borderId="0" xfId="1" applyFont="1" applyBorder="1" applyAlignment="1"/>
    <xf numFmtId="0" fontId="3" fillId="0" borderId="10" xfId="1" applyFont="1" applyBorder="1" applyAlignment="1">
      <alignment horizontal="center"/>
    </xf>
    <xf numFmtId="0" fontId="3" fillId="0" borderId="5" xfId="1" applyFont="1" applyFill="1" applyBorder="1"/>
    <xf numFmtId="0" fontId="3" fillId="3" borderId="0" xfId="1" applyFont="1" applyFill="1" applyBorder="1"/>
    <xf numFmtId="0" fontId="2" fillId="0" borderId="11" xfId="1" applyBorder="1" applyAlignment="1">
      <alignment horizontal="center"/>
    </xf>
    <xf numFmtId="20" fontId="2" fillId="0" borderId="0" xfId="1" applyNumberFormat="1" applyBorder="1" applyAlignment="1">
      <alignment horizontal="center"/>
    </xf>
    <xf numFmtId="0" fontId="2" fillId="0" borderId="10" xfId="1" applyBorder="1" applyAlignment="1">
      <alignment horizontal="center"/>
    </xf>
    <xf numFmtId="0" fontId="8" fillId="0" borderId="9" xfId="1" applyFont="1" applyBorder="1" applyAlignment="1"/>
    <xf numFmtId="0" fontId="8" fillId="0" borderId="0" xfId="1" applyFont="1" applyBorder="1" applyAlignment="1"/>
    <xf numFmtId="0" fontId="2" fillId="0" borderId="12" xfId="1" applyBorder="1" applyAlignment="1">
      <alignment horizontal="center"/>
    </xf>
    <xf numFmtId="0" fontId="2" fillId="0" borderId="13" xfId="1" applyFont="1" applyBorder="1" applyAlignment="1"/>
    <xf numFmtId="0" fontId="8" fillId="0" borderId="13" xfId="1" applyFont="1" applyBorder="1" applyAlignment="1"/>
    <xf numFmtId="0" fontId="2" fillId="0" borderId="13" xfId="1" applyBorder="1"/>
    <xf numFmtId="164" fontId="0" fillId="0" borderId="13" xfId="2" applyNumberFormat="1" applyFont="1" applyBorder="1"/>
    <xf numFmtId="0" fontId="2" fillId="0" borderId="14" xfId="1" applyBorder="1"/>
    <xf numFmtId="0" fontId="3" fillId="0" borderId="15" xfId="1" applyFont="1" applyBorder="1"/>
    <xf numFmtId="0" fontId="2" fillId="0" borderId="13" xfId="1" applyBorder="1" applyAlignment="1"/>
    <xf numFmtId="0" fontId="3" fillId="0" borderId="14" xfId="1" applyFont="1" applyBorder="1" applyAlignment="1">
      <alignment horizontal="center"/>
    </xf>
    <xf numFmtId="0" fontId="3" fillId="0" borderId="3" xfId="1" applyFont="1" applyBorder="1"/>
    <xf numFmtId="20" fontId="2" fillId="0" borderId="9" xfId="1" applyNumberFormat="1" applyBorder="1" applyAlignment="1">
      <alignment horizontal="center"/>
    </xf>
    <xf numFmtId="20" fontId="2" fillId="0" borderId="13" xfId="1" applyNumberFormat="1" applyBorder="1" applyAlignment="1">
      <alignment horizontal="center"/>
    </xf>
    <xf numFmtId="0" fontId="3" fillId="0" borderId="5" xfId="1" applyFont="1" applyBorder="1"/>
    <xf numFmtId="0" fontId="3" fillId="0" borderId="14" xfId="1" applyFont="1" applyBorder="1"/>
    <xf numFmtId="0" fontId="2" fillId="0" borderId="1" xfId="1" applyBorder="1" applyAlignment="1">
      <alignment horizontal="center"/>
    </xf>
    <xf numFmtId="0" fontId="2" fillId="0" borderId="0" xfId="1" applyAlignment="1">
      <alignment horizontal="right"/>
    </xf>
    <xf numFmtId="10" fontId="0" fillId="0" borderId="0" xfId="2" applyNumberFormat="1" applyFont="1"/>
    <xf numFmtId="0" fontId="2" fillId="0" borderId="3" xfId="1" applyFont="1" applyBorder="1"/>
    <xf numFmtId="0" fontId="2" fillId="0" borderId="7" xfId="1" applyFont="1" applyBorder="1"/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elagh\Documents\Dressage%20sheet%20-%20feb%2016%20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3 incl indiv) (3)"/>
      <sheetName val="D3 incl indiv) (2)"/>
      <sheetName val="Main Scores"/>
      <sheetName val="Sheet5"/>
      <sheetName val="Sheet6"/>
      <sheetName val="Sheet7"/>
      <sheetName val="Sheet8"/>
      <sheetName val="Sheet9"/>
      <sheetName val="Sheet10"/>
      <sheetName val="TEAMS - SENIOR"/>
      <sheetName val="D3 incl indiv)"/>
      <sheetName val="D3"/>
      <sheetName val="D10 incl ind"/>
      <sheetName val="D10"/>
      <sheetName val="N30 inc ind"/>
      <sheetName val="N30"/>
      <sheetName val="E44"/>
      <sheetName val="M63"/>
    </sheetNames>
    <sheetDataSet>
      <sheetData sheetId="0"/>
      <sheetData sheetId="1"/>
      <sheetData sheetId="2">
        <row r="1">
          <cell r="M1">
            <v>250</v>
          </cell>
        </row>
        <row r="2">
          <cell r="M2">
            <v>240</v>
          </cell>
        </row>
        <row r="3">
          <cell r="M3">
            <v>260</v>
          </cell>
        </row>
        <row r="4">
          <cell r="M4">
            <v>250</v>
          </cell>
        </row>
        <row r="5">
          <cell r="B5" t="str">
            <v>Number</v>
          </cell>
          <cell r="C5" t="str">
            <v>Club</v>
          </cell>
          <cell r="D5" t="str">
            <v>Team</v>
          </cell>
          <cell r="E5" t="str">
            <v>Rider</v>
          </cell>
          <cell r="F5" t="str">
            <v>Horse</v>
          </cell>
          <cell r="G5" t="str">
            <v>Test score</v>
          </cell>
          <cell r="H5" t="str">
            <v>Collectives</v>
          </cell>
          <cell r="I5" t="str">
            <v>Total score</v>
          </cell>
          <cell r="J5" t="str">
            <v>Overall Percentage</v>
          </cell>
          <cell r="K5" t="str">
            <v>Placing in arena</v>
          </cell>
          <cell r="M5">
            <v>290</v>
          </cell>
        </row>
        <row r="6">
          <cell r="B6">
            <v>110</v>
          </cell>
          <cell r="C6" t="str">
            <v xml:space="preserve">SVRC </v>
          </cell>
          <cell r="D6" t="str">
            <v>Baritones</v>
          </cell>
          <cell r="E6" t="str">
            <v>Maddie Lacey Duke</v>
          </cell>
          <cell r="F6" t="str">
            <v>Delsown Derwin Island</v>
          </cell>
          <cell r="G6">
            <v>105.5</v>
          </cell>
          <cell r="H6">
            <v>49</v>
          </cell>
          <cell r="I6">
            <v>154.5</v>
          </cell>
          <cell r="J6">
            <v>0.61799999999999999</v>
          </cell>
          <cell r="K6">
            <v>17</v>
          </cell>
        </row>
        <row r="7">
          <cell r="B7">
            <v>111</v>
          </cell>
          <cell r="C7" t="str">
            <v xml:space="preserve">SVRC </v>
          </cell>
          <cell r="D7" t="str">
            <v>Bass</v>
          </cell>
          <cell r="E7" t="str">
            <v>Keely Pearce</v>
          </cell>
          <cell r="F7" t="str">
            <v>The Midnight Hero</v>
          </cell>
          <cell r="G7">
            <v>118.5</v>
          </cell>
          <cell r="H7">
            <v>55</v>
          </cell>
          <cell r="I7">
            <v>173.5</v>
          </cell>
          <cell r="J7">
            <v>0.66730769230769227</v>
          </cell>
          <cell r="K7">
            <v>4</v>
          </cell>
        </row>
        <row r="8">
          <cell r="B8">
            <v>112</v>
          </cell>
          <cell r="C8" t="str">
            <v xml:space="preserve">SVRC </v>
          </cell>
          <cell r="D8" t="str">
            <v>Contraltos</v>
          </cell>
          <cell r="E8" t="str">
            <v>Bev Snarey</v>
          </cell>
          <cell r="F8" t="str">
            <v>Rolo</v>
          </cell>
          <cell r="G8">
            <v>90</v>
          </cell>
          <cell r="H8">
            <v>45</v>
          </cell>
          <cell r="I8">
            <v>135</v>
          </cell>
          <cell r="J8">
            <v>0.51923076923076927</v>
          </cell>
          <cell r="K8">
            <v>25</v>
          </cell>
        </row>
        <row r="9">
          <cell r="B9">
            <v>113</v>
          </cell>
          <cell r="C9" t="str">
            <v xml:space="preserve">SVRC </v>
          </cell>
          <cell r="D9" t="str">
            <v>Sopranos</v>
          </cell>
          <cell r="E9" t="str">
            <v>Alison Brown</v>
          </cell>
          <cell r="F9" t="str">
            <v>Seanto Labrys</v>
          </cell>
          <cell r="G9">
            <v>120</v>
          </cell>
          <cell r="H9">
            <v>55</v>
          </cell>
          <cell r="I9">
            <v>175</v>
          </cell>
          <cell r="J9">
            <v>0.67307692307692313</v>
          </cell>
          <cell r="K9">
            <v>3</v>
          </cell>
        </row>
        <row r="10">
          <cell r="B10">
            <v>114</v>
          </cell>
          <cell r="C10" t="str">
            <v xml:space="preserve">SVRC </v>
          </cell>
          <cell r="D10" t="str">
            <v>Tenas</v>
          </cell>
          <cell r="E10" t="str">
            <v>Eliza George</v>
          </cell>
          <cell r="F10" t="str">
            <v>Autumn Cherokee</v>
          </cell>
          <cell r="G10">
            <v>110</v>
          </cell>
          <cell r="H10">
            <v>51</v>
          </cell>
          <cell r="I10">
            <v>161</v>
          </cell>
          <cell r="J10">
            <v>0.61923076923076925</v>
          </cell>
          <cell r="K10">
            <v>12</v>
          </cell>
        </row>
        <row r="11">
          <cell r="B11">
            <v>115</v>
          </cell>
          <cell r="C11" t="str">
            <v xml:space="preserve">B&amp;D </v>
          </cell>
          <cell r="D11" t="str">
            <v>Yellow</v>
          </cell>
          <cell r="E11" t="str">
            <v>Andrea Cox</v>
          </cell>
          <cell r="F11" t="str">
            <v>Dav</v>
          </cell>
          <cell r="G11">
            <v>120</v>
          </cell>
          <cell r="H11">
            <v>57</v>
          </cell>
          <cell r="I11">
            <v>177</v>
          </cell>
          <cell r="J11">
            <v>0.68076923076923079</v>
          </cell>
          <cell r="K11">
            <v>2</v>
          </cell>
        </row>
        <row r="12">
          <cell r="B12">
            <v>116</v>
          </cell>
          <cell r="C12" t="str">
            <v xml:space="preserve">B&amp;D </v>
          </cell>
          <cell r="D12" t="str">
            <v>Red</v>
          </cell>
          <cell r="E12" t="str">
            <v>Sarah Couzens</v>
          </cell>
          <cell r="F12" t="str">
            <v>Sandskier</v>
          </cell>
          <cell r="G12">
            <v>102.5</v>
          </cell>
          <cell r="H12">
            <v>50</v>
          </cell>
          <cell r="I12">
            <v>152.5</v>
          </cell>
          <cell r="J12">
            <v>0.58653846153846156</v>
          </cell>
          <cell r="K12">
            <v>21</v>
          </cell>
        </row>
        <row r="13">
          <cell r="B13">
            <v>117</v>
          </cell>
          <cell r="C13" t="str">
            <v xml:space="preserve">B&amp;D </v>
          </cell>
          <cell r="D13" t="str">
            <v>Blue</v>
          </cell>
          <cell r="E13" t="str">
            <v>Karen Gobey</v>
          </cell>
          <cell r="F13" t="str">
            <v>Innocent Violet</v>
          </cell>
          <cell r="G13">
            <v>115.5</v>
          </cell>
          <cell r="H13">
            <v>53</v>
          </cell>
          <cell r="I13">
            <v>168.5</v>
          </cell>
          <cell r="J13">
            <v>0.64807692307692311</v>
          </cell>
          <cell r="K13">
            <v>8</v>
          </cell>
        </row>
        <row r="14">
          <cell r="B14">
            <v>118</v>
          </cell>
          <cell r="C14" t="str">
            <v xml:space="preserve">Bath </v>
          </cell>
          <cell r="D14" t="str">
            <v>one</v>
          </cell>
          <cell r="E14" t="str">
            <v>Jessica Watts</v>
          </cell>
          <cell r="F14" t="str">
            <v>Fosters Boy</v>
          </cell>
          <cell r="G14">
            <v>106.5</v>
          </cell>
          <cell r="H14">
            <v>50</v>
          </cell>
          <cell r="I14">
            <v>156.5</v>
          </cell>
          <cell r="J14">
            <v>0.60192307692307689</v>
          </cell>
          <cell r="K14">
            <v>14</v>
          </cell>
        </row>
        <row r="15">
          <cell r="B15">
            <v>119</v>
          </cell>
          <cell r="C15" t="str">
            <v xml:space="preserve">Bath </v>
          </cell>
          <cell r="D15" t="str">
            <v>two</v>
          </cell>
          <cell r="E15" t="str">
            <v>Gemma Pierce</v>
          </cell>
          <cell r="F15" t="str">
            <v>Lady Lily Grey  WD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26</v>
          </cell>
        </row>
        <row r="16">
          <cell r="B16">
            <v>120</v>
          </cell>
          <cell r="C16" t="str">
            <v xml:space="preserve">Bath </v>
          </cell>
          <cell r="D16" t="str">
            <v>three</v>
          </cell>
          <cell r="E16" t="str">
            <v>Janet Knight</v>
          </cell>
          <cell r="F16" t="str">
            <v>Johnny II</v>
          </cell>
          <cell r="G16">
            <v>105</v>
          </cell>
          <cell r="H16">
            <v>49</v>
          </cell>
          <cell r="I16">
            <v>154</v>
          </cell>
          <cell r="J16">
            <v>0.59230769230769231</v>
          </cell>
          <cell r="K16">
            <v>18</v>
          </cell>
        </row>
        <row r="17">
          <cell r="B17">
            <v>121</v>
          </cell>
          <cell r="C17" t="str">
            <v xml:space="preserve">Kennet Vale </v>
          </cell>
          <cell r="D17" t="str">
            <v>Sauvignon</v>
          </cell>
          <cell r="E17" t="str">
            <v>Jo Calder</v>
          </cell>
          <cell r="F17" t="str">
            <v>Ridgeway Lady</v>
          </cell>
          <cell r="G17">
            <v>116</v>
          </cell>
          <cell r="H17">
            <v>54</v>
          </cell>
          <cell r="I17">
            <v>170</v>
          </cell>
          <cell r="J17">
            <v>0.65384615384615385</v>
          </cell>
          <cell r="K17">
            <v>7</v>
          </cell>
        </row>
        <row r="18">
          <cell r="B18">
            <v>122</v>
          </cell>
          <cell r="C18" t="str">
            <v xml:space="preserve">Kennet Vale </v>
          </cell>
          <cell r="D18" t="str">
            <v>Prosecco</v>
          </cell>
          <cell r="E18" t="str">
            <v>Alison McFaull</v>
          </cell>
          <cell r="F18" t="str">
            <v>Moorlands Ambassador</v>
          </cell>
          <cell r="G18">
            <v>123.5</v>
          </cell>
          <cell r="H18">
            <v>59</v>
          </cell>
          <cell r="I18">
            <v>182.5</v>
          </cell>
          <cell r="J18">
            <v>0.70192307692307687</v>
          </cell>
          <cell r="K18">
            <v>1</v>
          </cell>
        </row>
        <row r="19">
          <cell r="B19">
            <v>123</v>
          </cell>
          <cell r="C19" t="str">
            <v xml:space="preserve">VWH </v>
          </cell>
          <cell r="D19" t="str">
            <v>Lions</v>
          </cell>
          <cell r="E19" t="str">
            <v>Fiona Symes</v>
          </cell>
          <cell r="F19" t="str">
            <v>Hackpen Heights</v>
          </cell>
          <cell r="G19">
            <v>107</v>
          </cell>
          <cell r="H19">
            <v>50</v>
          </cell>
          <cell r="I19">
            <v>157</v>
          </cell>
          <cell r="J19">
            <v>0.60384615384615381</v>
          </cell>
          <cell r="K19">
            <v>13</v>
          </cell>
        </row>
        <row r="20">
          <cell r="B20">
            <v>124</v>
          </cell>
          <cell r="C20" t="str">
            <v>VWH</v>
          </cell>
          <cell r="D20" t="str">
            <v>Tigers</v>
          </cell>
          <cell r="E20" t="str">
            <v>Jo Thornton</v>
          </cell>
          <cell r="F20" t="str">
            <v>Greystone Galway Bay</v>
          </cell>
          <cell r="G20">
            <v>104.5</v>
          </cell>
          <cell r="H20">
            <v>48</v>
          </cell>
          <cell r="I20">
            <v>152.5</v>
          </cell>
          <cell r="J20">
            <v>0.61</v>
          </cell>
          <cell r="K20">
            <v>22</v>
          </cell>
        </row>
        <row r="21">
          <cell r="B21">
            <v>125</v>
          </cell>
          <cell r="C21" t="str">
            <v xml:space="preserve">Wessex Gold </v>
          </cell>
          <cell r="D21" t="str">
            <v>Shiraz</v>
          </cell>
          <cell r="E21" t="str">
            <v>Bex Greenwood</v>
          </cell>
          <cell r="F21" t="str">
            <v>Cannabel</v>
          </cell>
          <cell r="G21">
            <v>116</v>
          </cell>
          <cell r="H21">
            <v>55</v>
          </cell>
          <cell r="I21">
            <v>171</v>
          </cell>
          <cell r="J21">
            <v>0.68400000000000005</v>
          </cell>
          <cell r="K21">
            <v>6</v>
          </cell>
        </row>
        <row r="22">
          <cell r="B22">
            <v>126</v>
          </cell>
          <cell r="C22" t="str">
            <v xml:space="preserve">Wessex Gold </v>
          </cell>
          <cell r="D22" t="str">
            <v>Cabernet</v>
          </cell>
          <cell r="E22" t="str">
            <v>Wendy Lappington</v>
          </cell>
          <cell r="F22" t="str">
            <v>Loxley Monkey</v>
          </cell>
          <cell r="G22">
            <v>115.5</v>
          </cell>
          <cell r="H22">
            <v>56</v>
          </cell>
          <cell r="I22">
            <v>171.5</v>
          </cell>
          <cell r="J22">
            <v>0.68600000000000005</v>
          </cell>
          <cell r="K22">
            <v>5</v>
          </cell>
        </row>
        <row r="23">
          <cell r="B23">
            <v>127</v>
          </cell>
          <cell r="C23" t="str">
            <v>Veterans</v>
          </cell>
          <cell r="D23" t="str">
            <v>one</v>
          </cell>
          <cell r="E23" t="str">
            <v>Alice Cuff</v>
          </cell>
          <cell r="F23" t="str">
            <v>Sienna</v>
          </cell>
          <cell r="G23">
            <v>106.5</v>
          </cell>
          <cell r="H23">
            <v>50</v>
          </cell>
          <cell r="I23">
            <v>156.5</v>
          </cell>
          <cell r="J23">
            <v>0.626</v>
          </cell>
          <cell r="K23">
            <v>15</v>
          </cell>
        </row>
        <row r="24">
          <cell r="B24">
            <v>128</v>
          </cell>
          <cell r="C24" t="str">
            <v>Veterans</v>
          </cell>
          <cell r="D24" t="str">
            <v>two</v>
          </cell>
          <cell r="E24" t="str">
            <v>Rowena Moulding</v>
          </cell>
          <cell r="F24" t="str">
            <v>Page</v>
          </cell>
          <cell r="G24">
            <v>101.5</v>
          </cell>
          <cell r="H24">
            <v>47</v>
          </cell>
          <cell r="I24">
            <v>148.5</v>
          </cell>
          <cell r="J24">
            <v>0.59399999999999997</v>
          </cell>
          <cell r="K24">
            <v>24</v>
          </cell>
        </row>
        <row r="25">
          <cell r="B25">
            <v>129</v>
          </cell>
          <cell r="C25" t="str">
            <v xml:space="preserve">Frampton </v>
          </cell>
          <cell r="D25" t="str">
            <v>one</v>
          </cell>
          <cell r="E25" t="str">
            <v>Melanie Glover</v>
          </cell>
          <cell r="F25" t="str">
            <v>Lakeside Cool Guy</v>
          </cell>
          <cell r="G25">
            <v>111.5</v>
          </cell>
          <cell r="H25">
            <v>52</v>
          </cell>
          <cell r="I25">
            <v>163.5</v>
          </cell>
          <cell r="J25">
            <v>0.65400000000000003</v>
          </cell>
          <cell r="K25">
            <v>9</v>
          </cell>
        </row>
        <row r="26">
          <cell r="B26">
            <v>130</v>
          </cell>
          <cell r="C26" t="str">
            <v xml:space="preserve">Frampton </v>
          </cell>
          <cell r="D26" t="str">
            <v>two</v>
          </cell>
          <cell r="E26" t="str">
            <v>Holly Bragg</v>
          </cell>
          <cell r="F26" t="str">
            <v>Sandstorm</v>
          </cell>
          <cell r="G26">
            <v>110</v>
          </cell>
          <cell r="H26">
            <v>52</v>
          </cell>
          <cell r="I26">
            <v>162</v>
          </cell>
          <cell r="J26">
            <v>0.64800000000000002</v>
          </cell>
          <cell r="K26">
            <v>11</v>
          </cell>
        </row>
        <row r="27">
          <cell r="B27">
            <v>131</v>
          </cell>
          <cell r="C27" t="str">
            <v xml:space="preserve">Cotswold Edge </v>
          </cell>
          <cell r="D27" t="str">
            <v>one</v>
          </cell>
          <cell r="E27" t="str">
            <v>Sophie Shipton</v>
          </cell>
          <cell r="F27" t="str">
            <v>Centina</v>
          </cell>
          <cell r="G27">
            <v>102.5</v>
          </cell>
          <cell r="H27">
            <v>50</v>
          </cell>
          <cell r="I27">
            <v>152.5</v>
          </cell>
          <cell r="J27">
            <v>0.61</v>
          </cell>
          <cell r="K27">
            <v>23</v>
          </cell>
        </row>
        <row r="28">
          <cell r="B28">
            <v>132</v>
          </cell>
          <cell r="C28" t="str">
            <v xml:space="preserve">Cotswold Edge </v>
          </cell>
          <cell r="D28" t="str">
            <v>two</v>
          </cell>
          <cell r="E28" t="str">
            <v>Leanne Fitton</v>
          </cell>
          <cell r="F28" t="str">
            <v>Imperial Galaxy</v>
          </cell>
          <cell r="G28">
            <v>103.5</v>
          </cell>
          <cell r="H28">
            <v>50</v>
          </cell>
          <cell r="I28">
            <v>153.5</v>
          </cell>
          <cell r="J28">
            <v>0.61399999999999999</v>
          </cell>
          <cell r="K28">
            <v>19</v>
          </cell>
        </row>
        <row r="29">
          <cell r="B29">
            <v>133</v>
          </cell>
          <cell r="C29" t="str">
            <v xml:space="preserve">Cotswold Edge </v>
          </cell>
          <cell r="D29" t="str">
            <v>three</v>
          </cell>
          <cell r="E29" t="str">
            <v>Justine Scott</v>
          </cell>
          <cell r="F29" t="str">
            <v>Harley Beans</v>
          </cell>
          <cell r="G29">
            <v>105</v>
          </cell>
          <cell r="H29">
            <v>48</v>
          </cell>
          <cell r="I29">
            <v>153</v>
          </cell>
          <cell r="J29">
            <v>0.61199999999999999</v>
          </cell>
          <cell r="K29">
            <v>20</v>
          </cell>
        </row>
        <row r="30">
          <cell r="B30">
            <v>134</v>
          </cell>
          <cell r="C30" t="str">
            <v xml:space="preserve">Wessex Gold </v>
          </cell>
          <cell r="D30" t="str">
            <v>Ind</v>
          </cell>
          <cell r="E30" t="str">
            <v>Rosemary Swadden</v>
          </cell>
          <cell r="F30" t="str">
            <v>Pink House Lady</v>
          </cell>
          <cell r="G30">
            <v>97</v>
          </cell>
          <cell r="H30">
            <v>47</v>
          </cell>
          <cell r="I30">
            <v>144</v>
          </cell>
          <cell r="J30">
            <v>0.57599999999999996</v>
          </cell>
          <cell r="K30" t="e">
            <v>#N/A</v>
          </cell>
        </row>
        <row r="31">
          <cell r="B31">
            <v>135</v>
          </cell>
          <cell r="C31" t="str">
            <v xml:space="preserve">B&amp;D </v>
          </cell>
          <cell r="D31" t="str">
            <v>Ind</v>
          </cell>
          <cell r="E31" t="str">
            <v>Jo Webley</v>
          </cell>
          <cell r="F31" t="str">
            <v>The Leopard</v>
          </cell>
          <cell r="G31">
            <v>107</v>
          </cell>
          <cell r="H31">
            <v>49</v>
          </cell>
          <cell r="I31">
            <v>156</v>
          </cell>
          <cell r="J31">
            <v>0.624</v>
          </cell>
          <cell r="K31" t="e">
            <v>#N/A</v>
          </cell>
        </row>
        <row r="32">
          <cell r="B32">
            <v>136</v>
          </cell>
          <cell r="C32" t="str">
            <v xml:space="preserve">SVRC </v>
          </cell>
          <cell r="D32" t="str">
            <v>Ind</v>
          </cell>
          <cell r="E32" t="str">
            <v>Mandy Lee</v>
          </cell>
          <cell r="F32" t="str">
            <v>Rowberton Shansi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e">
            <v>#N/A</v>
          </cell>
        </row>
        <row r="33">
          <cell r="B33">
            <v>137</v>
          </cell>
          <cell r="C33" t="str">
            <v xml:space="preserve">Frampton </v>
          </cell>
          <cell r="D33" t="str">
            <v>Ind</v>
          </cell>
          <cell r="E33" t="str">
            <v>Carol Soormally</v>
          </cell>
          <cell r="F33" t="str">
            <v>Instinctual</v>
          </cell>
          <cell r="G33">
            <v>100.5</v>
          </cell>
          <cell r="H33">
            <v>49</v>
          </cell>
          <cell r="I33">
            <v>149.5</v>
          </cell>
          <cell r="J33">
            <v>0.59799999999999998</v>
          </cell>
          <cell r="K33" t="e">
            <v>#N/A</v>
          </cell>
        </row>
        <row r="34">
          <cell r="B34">
            <v>138</v>
          </cell>
          <cell r="C34" t="str">
            <v xml:space="preserve">Swindon </v>
          </cell>
          <cell r="D34" t="str">
            <v>Ind</v>
          </cell>
          <cell r="E34" t="str">
            <v>Laura Payling</v>
          </cell>
          <cell r="F34" t="str">
            <v>Sudden Impulse</v>
          </cell>
          <cell r="G34">
            <v>103.5</v>
          </cell>
          <cell r="H34">
            <v>50</v>
          </cell>
          <cell r="I34">
            <v>153.5</v>
          </cell>
          <cell r="J34">
            <v>0.61399999999999999</v>
          </cell>
          <cell r="K34" t="e">
            <v>#N/A</v>
          </cell>
        </row>
        <row r="35">
          <cell r="B35">
            <v>139</v>
          </cell>
          <cell r="C35" t="str">
            <v xml:space="preserve">Swindon </v>
          </cell>
          <cell r="D35" t="str">
            <v>Ind</v>
          </cell>
          <cell r="E35" t="str">
            <v>Megan Field</v>
          </cell>
          <cell r="F35" t="str">
            <v>Spirit</v>
          </cell>
          <cell r="G35">
            <v>88</v>
          </cell>
          <cell r="H35">
            <v>44</v>
          </cell>
          <cell r="I35">
            <v>132</v>
          </cell>
          <cell r="J35">
            <v>0.52800000000000002</v>
          </cell>
          <cell r="K35" t="e">
            <v>#N/A</v>
          </cell>
        </row>
        <row r="36">
          <cell r="B36">
            <v>140</v>
          </cell>
          <cell r="C36" t="str">
            <v>Swindon</v>
          </cell>
          <cell r="D36" t="str">
            <v>Team</v>
          </cell>
          <cell r="E36" t="str">
            <v>Nicola Davis</v>
          </cell>
          <cell r="F36" t="str">
            <v>Cookworthy Ransome</v>
          </cell>
          <cell r="G36">
            <v>112.5</v>
          </cell>
          <cell r="H36">
            <v>51</v>
          </cell>
          <cell r="I36">
            <v>163.5</v>
          </cell>
          <cell r="J36">
            <v>0.65400000000000003</v>
          </cell>
          <cell r="K36">
            <v>10</v>
          </cell>
        </row>
        <row r="37">
          <cell r="B37">
            <v>141</v>
          </cell>
          <cell r="C37" t="str">
            <v>Kingsleaze</v>
          </cell>
          <cell r="D37" t="str">
            <v>Team</v>
          </cell>
          <cell r="E37" t="str">
            <v>Steph Bond</v>
          </cell>
          <cell r="F37" t="str">
            <v>Young Esquire</v>
          </cell>
          <cell r="G37">
            <v>105</v>
          </cell>
          <cell r="H37">
            <v>50</v>
          </cell>
          <cell r="I37">
            <v>155</v>
          </cell>
          <cell r="J37">
            <v>0.62</v>
          </cell>
          <cell r="K37">
            <v>16</v>
          </cell>
        </row>
        <row r="38">
          <cell r="B38">
            <v>320</v>
          </cell>
          <cell r="C38" t="str">
            <v xml:space="preserve">SVRC </v>
          </cell>
          <cell r="D38" t="str">
            <v>Baritones</v>
          </cell>
          <cell r="E38" t="str">
            <v>Alexandra Richards</v>
          </cell>
          <cell r="F38" t="str">
            <v>Camiente</v>
          </cell>
          <cell r="G38">
            <v>101.5</v>
          </cell>
          <cell r="H38">
            <v>52</v>
          </cell>
          <cell r="I38">
            <v>153.5</v>
          </cell>
          <cell r="J38">
            <v>0.63958333333333328</v>
          </cell>
          <cell r="K38">
            <v>21</v>
          </cell>
        </row>
        <row r="39">
          <cell r="B39">
            <v>321</v>
          </cell>
          <cell r="C39" t="str">
            <v xml:space="preserve">SVRC </v>
          </cell>
          <cell r="D39" t="str">
            <v>Bass</v>
          </cell>
          <cell r="E39" t="str">
            <v>Kayleigh Poole</v>
          </cell>
          <cell r="F39" t="str">
            <v>Gerrie</v>
          </cell>
          <cell r="G39">
            <v>97.5</v>
          </cell>
          <cell r="H39">
            <v>50</v>
          </cell>
          <cell r="I39">
            <v>147.5</v>
          </cell>
          <cell r="J39">
            <v>0.61458333333333337</v>
          </cell>
          <cell r="K39">
            <v>25</v>
          </cell>
        </row>
        <row r="40">
          <cell r="B40">
            <v>322</v>
          </cell>
          <cell r="C40" t="str">
            <v xml:space="preserve">SVRC </v>
          </cell>
          <cell r="D40" t="str">
            <v>Contraltos</v>
          </cell>
          <cell r="E40" t="str">
            <v>Carolyn Taylor</v>
          </cell>
          <cell r="F40" t="str">
            <v>Equus</v>
          </cell>
          <cell r="G40">
            <v>102.5</v>
          </cell>
          <cell r="H40">
            <v>51</v>
          </cell>
          <cell r="I40">
            <v>153.5</v>
          </cell>
          <cell r="J40">
            <v>0.63958333333333328</v>
          </cell>
          <cell r="K40">
            <v>20</v>
          </cell>
        </row>
        <row r="41">
          <cell r="B41">
            <v>323</v>
          </cell>
          <cell r="C41" t="str">
            <v xml:space="preserve">SVRC </v>
          </cell>
          <cell r="D41" t="str">
            <v>Sopranos</v>
          </cell>
          <cell r="E41" t="str">
            <v>Steph Carter</v>
          </cell>
          <cell r="F41" t="str">
            <v>Dear Alice</v>
          </cell>
          <cell r="G41">
            <v>102.5</v>
          </cell>
          <cell r="H41">
            <v>52</v>
          </cell>
          <cell r="I41">
            <v>154.5</v>
          </cell>
          <cell r="J41">
            <v>0.64375000000000004</v>
          </cell>
          <cell r="K41">
            <v>18</v>
          </cell>
        </row>
        <row r="42">
          <cell r="B42">
            <v>324</v>
          </cell>
          <cell r="C42" t="str">
            <v xml:space="preserve">SVRC </v>
          </cell>
          <cell r="D42" t="str">
            <v>Tenas</v>
          </cell>
          <cell r="E42" t="str">
            <v>Elaine Gibbs</v>
          </cell>
          <cell r="F42" t="str">
            <v>V</v>
          </cell>
          <cell r="G42">
            <v>104</v>
          </cell>
          <cell r="H42">
            <v>52</v>
          </cell>
          <cell r="I42">
            <v>156</v>
          </cell>
          <cell r="J42">
            <v>0.65</v>
          </cell>
          <cell r="K42">
            <v>17</v>
          </cell>
        </row>
        <row r="43">
          <cell r="B43">
            <v>325</v>
          </cell>
          <cell r="C43" t="str">
            <v xml:space="preserve">B&amp;D </v>
          </cell>
          <cell r="D43" t="str">
            <v>Yellow</v>
          </cell>
          <cell r="E43" t="str">
            <v>Becky Oxenham</v>
          </cell>
          <cell r="F43" t="str">
            <v>Bee Spotted</v>
          </cell>
          <cell r="G43">
            <v>116</v>
          </cell>
          <cell r="H43">
            <v>59</v>
          </cell>
          <cell r="I43">
            <v>175</v>
          </cell>
          <cell r="J43">
            <v>0.72916666666666663</v>
          </cell>
          <cell r="K43">
            <v>2</v>
          </cell>
        </row>
        <row r="44">
          <cell r="B44">
            <v>326</v>
          </cell>
          <cell r="C44" t="str">
            <v xml:space="preserve">B&amp;D </v>
          </cell>
          <cell r="D44" t="str">
            <v>Red</v>
          </cell>
          <cell r="E44" t="str">
            <v>Shanice Walton</v>
          </cell>
          <cell r="F44" t="str">
            <v>Verdict</v>
          </cell>
          <cell r="G44">
            <v>108.5</v>
          </cell>
          <cell r="H44">
            <v>53</v>
          </cell>
          <cell r="I44">
            <v>161.5</v>
          </cell>
          <cell r="J44">
            <v>0.67291666666666672</v>
          </cell>
          <cell r="K44">
            <v>11</v>
          </cell>
        </row>
        <row r="45">
          <cell r="B45">
            <v>327</v>
          </cell>
          <cell r="C45" t="str">
            <v xml:space="preserve">B&amp;D </v>
          </cell>
          <cell r="D45" t="str">
            <v>Blue</v>
          </cell>
          <cell r="E45" t="str">
            <v>Sam Staniforth</v>
          </cell>
          <cell r="F45" t="str">
            <v>Bahian Alice</v>
          </cell>
          <cell r="G45">
            <v>102</v>
          </cell>
          <cell r="H45">
            <v>50</v>
          </cell>
          <cell r="I45">
            <v>152</v>
          </cell>
          <cell r="J45">
            <v>0.6333333333333333</v>
          </cell>
          <cell r="K45">
            <v>24</v>
          </cell>
        </row>
        <row r="46">
          <cell r="B46">
            <v>328</v>
          </cell>
          <cell r="C46" t="str">
            <v xml:space="preserve">Bath </v>
          </cell>
          <cell r="D46" t="str">
            <v>one</v>
          </cell>
          <cell r="E46" t="str">
            <v>Alicia Showering</v>
          </cell>
          <cell r="F46" t="str">
            <v>Vale Royal Raphail</v>
          </cell>
          <cell r="G46">
            <v>104.5</v>
          </cell>
          <cell r="H46">
            <v>52</v>
          </cell>
          <cell r="I46">
            <v>156.5</v>
          </cell>
          <cell r="J46">
            <v>0.65208333333333335</v>
          </cell>
          <cell r="K46">
            <v>15</v>
          </cell>
        </row>
        <row r="47">
          <cell r="B47">
            <v>329</v>
          </cell>
          <cell r="C47" t="str">
            <v xml:space="preserve">Bath </v>
          </cell>
          <cell r="D47" t="str">
            <v>three</v>
          </cell>
          <cell r="E47" t="str">
            <v>Stacey Martin</v>
          </cell>
          <cell r="F47" t="str">
            <v>Ladykillers Little John</v>
          </cell>
          <cell r="G47">
            <v>115</v>
          </cell>
          <cell r="H47">
            <v>58</v>
          </cell>
          <cell r="I47">
            <v>173</v>
          </cell>
          <cell r="J47">
            <v>0.72083333333333333</v>
          </cell>
          <cell r="K47">
            <v>4</v>
          </cell>
        </row>
        <row r="48">
          <cell r="B48">
            <v>330</v>
          </cell>
          <cell r="C48" t="str">
            <v xml:space="preserve">Kennet Vale </v>
          </cell>
          <cell r="D48" t="str">
            <v>Sauvignon</v>
          </cell>
          <cell r="E48" t="str">
            <v>Pippa Card</v>
          </cell>
          <cell r="F48" t="str">
            <v>Brave and Bold</v>
          </cell>
          <cell r="G48">
            <v>101.5</v>
          </cell>
          <cell r="H48">
            <v>51</v>
          </cell>
          <cell r="I48">
            <v>152.5</v>
          </cell>
          <cell r="J48">
            <v>0.63541666666666663</v>
          </cell>
          <cell r="K48">
            <v>22</v>
          </cell>
        </row>
        <row r="49">
          <cell r="B49">
            <v>331</v>
          </cell>
          <cell r="C49" t="str">
            <v xml:space="preserve">Kennet Vale </v>
          </cell>
          <cell r="D49" t="str">
            <v>Prosecco</v>
          </cell>
          <cell r="E49" t="str">
            <v>Justine Scott</v>
          </cell>
          <cell r="F49" t="str">
            <v>Bradleystoke</v>
          </cell>
          <cell r="G49">
            <v>101</v>
          </cell>
          <cell r="H49">
            <v>51</v>
          </cell>
          <cell r="I49">
            <v>152</v>
          </cell>
          <cell r="J49">
            <v>0.6333333333333333</v>
          </cell>
          <cell r="K49">
            <v>23</v>
          </cell>
        </row>
        <row r="50">
          <cell r="B50">
            <v>332</v>
          </cell>
          <cell r="C50" t="str">
            <v xml:space="preserve">VWH </v>
          </cell>
          <cell r="D50" t="str">
            <v>Lions</v>
          </cell>
          <cell r="E50" t="str">
            <v>Sarah McMurray</v>
          </cell>
          <cell r="F50" t="str">
            <v>Super Love</v>
          </cell>
          <cell r="G50">
            <v>113</v>
          </cell>
          <cell r="H50">
            <v>58</v>
          </cell>
          <cell r="I50">
            <v>171</v>
          </cell>
          <cell r="J50">
            <v>0.71250000000000002</v>
          </cell>
          <cell r="K50">
            <v>6</v>
          </cell>
        </row>
        <row r="51">
          <cell r="B51">
            <v>333</v>
          </cell>
          <cell r="C51" t="str">
            <v xml:space="preserve">VWH </v>
          </cell>
          <cell r="D51" t="str">
            <v>Tigers</v>
          </cell>
          <cell r="E51" t="str">
            <v>Pippa Taylor</v>
          </cell>
          <cell r="F51" t="str">
            <v>Cookworthy Heston</v>
          </cell>
          <cell r="G51">
            <v>97</v>
          </cell>
          <cell r="H51">
            <v>49</v>
          </cell>
          <cell r="I51">
            <v>146</v>
          </cell>
          <cell r="J51">
            <v>0.60833333333333328</v>
          </cell>
          <cell r="K51">
            <v>26</v>
          </cell>
        </row>
        <row r="52">
          <cell r="B52">
            <v>334</v>
          </cell>
          <cell r="C52" t="str">
            <v xml:space="preserve">Wessex Gold </v>
          </cell>
          <cell r="D52" t="str">
            <v>Shiraz</v>
          </cell>
          <cell r="E52" t="str">
            <v xml:space="preserve">David Wood </v>
          </cell>
          <cell r="F52" t="str">
            <v>Fran</v>
          </cell>
          <cell r="G52">
            <v>117</v>
          </cell>
          <cell r="H52">
            <v>59</v>
          </cell>
          <cell r="I52">
            <v>176</v>
          </cell>
          <cell r="J52">
            <v>0.73333333333333328</v>
          </cell>
          <cell r="K52">
            <v>1</v>
          </cell>
        </row>
        <row r="53">
          <cell r="B53">
            <v>335</v>
          </cell>
          <cell r="C53" t="str">
            <v xml:space="preserve">Wessex Gold </v>
          </cell>
          <cell r="D53" t="str">
            <v>Cabernet</v>
          </cell>
          <cell r="E53" t="str">
            <v>Rita West</v>
          </cell>
          <cell r="F53" t="str">
            <v>A lot about Lexy</v>
          </cell>
          <cell r="G53">
            <v>116</v>
          </cell>
          <cell r="H53">
            <v>58</v>
          </cell>
          <cell r="I53">
            <v>174</v>
          </cell>
          <cell r="J53">
            <v>0.72499999999999998</v>
          </cell>
          <cell r="K53">
            <v>3</v>
          </cell>
        </row>
        <row r="54">
          <cell r="B54">
            <v>336</v>
          </cell>
          <cell r="C54" t="str">
            <v xml:space="preserve">Veteran </v>
          </cell>
          <cell r="D54" t="str">
            <v>One</v>
          </cell>
          <cell r="E54" t="str">
            <v>Claire Phipps</v>
          </cell>
          <cell r="F54" t="str">
            <v>Disaronno</v>
          </cell>
          <cell r="G54">
            <v>113.5</v>
          </cell>
          <cell r="H54">
            <v>59</v>
          </cell>
          <cell r="I54">
            <v>172.5</v>
          </cell>
          <cell r="J54">
            <v>0.71875</v>
          </cell>
          <cell r="K54">
            <v>5</v>
          </cell>
        </row>
        <row r="55">
          <cell r="B55">
            <v>337</v>
          </cell>
          <cell r="C55" t="str">
            <v>Frampton</v>
          </cell>
          <cell r="D55" t="str">
            <v>Two</v>
          </cell>
          <cell r="E55" t="str">
            <v>Rachael Chamberlayne</v>
          </cell>
          <cell r="F55" t="str">
            <v>The Gloster Gremlin</v>
          </cell>
          <cell r="G55">
            <v>108.5</v>
          </cell>
          <cell r="H55">
            <v>54</v>
          </cell>
          <cell r="I55">
            <v>162.5</v>
          </cell>
          <cell r="J55">
            <v>0.67708333333333337</v>
          </cell>
          <cell r="K55">
            <v>9</v>
          </cell>
        </row>
        <row r="56">
          <cell r="B56">
            <v>338</v>
          </cell>
          <cell r="C56" t="str">
            <v xml:space="preserve">Cotswold Edge </v>
          </cell>
          <cell r="D56" t="str">
            <v>One</v>
          </cell>
          <cell r="E56" t="str">
            <v>Bryony Jones *</v>
          </cell>
          <cell r="F56" t="str">
            <v>Scarlett Fantasy</v>
          </cell>
          <cell r="G56">
            <v>110</v>
          </cell>
          <cell r="H56">
            <v>55</v>
          </cell>
          <cell r="I56">
            <v>165</v>
          </cell>
          <cell r="J56">
            <v>0.6875</v>
          </cell>
          <cell r="K56">
            <v>8</v>
          </cell>
        </row>
        <row r="57">
          <cell r="B57">
            <v>339</v>
          </cell>
          <cell r="C57" t="str">
            <v xml:space="preserve">Cotswold Edge </v>
          </cell>
          <cell r="D57" t="str">
            <v>Two</v>
          </cell>
          <cell r="E57" t="str">
            <v>Rachel Sheldon *</v>
          </cell>
          <cell r="F57" t="str">
            <v>Leighland Melody</v>
          </cell>
          <cell r="G57">
            <v>108</v>
          </cell>
          <cell r="H57">
            <v>54</v>
          </cell>
          <cell r="I57">
            <v>162</v>
          </cell>
          <cell r="J57">
            <v>0.67500000000000004</v>
          </cell>
          <cell r="K57">
            <v>10</v>
          </cell>
        </row>
        <row r="58">
          <cell r="B58">
            <v>340</v>
          </cell>
          <cell r="C58" t="str">
            <v xml:space="preserve">Cotswold Edge </v>
          </cell>
          <cell r="D58" t="str">
            <v>Three</v>
          </cell>
          <cell r="E58" t="str">
            <v>Suzanne Taylor</v>
          </cell>
          <cell r="F58" t="str">
            <v>Speckle</v>
          </cell>
          <cell r="G58">
            <v>104</v>
          </cell>
          <cell r="H58">
            <v>52</v>
          </cell>
          <cell r="I58">
            <v>156</v>
          </cell>
          <cell r="J58">
            <v>0.65</v>
          </cell>
          <cell r="K58">
            <v>16</v>
          </cell>
        </row>
        <row r="59">
          <cell r="B59">
            <v>341</v>
          </cell>
          <cell r="C59" t="str">
            <v>Swindon</v>
          </cell>
          <cell r="D59" t="str">
            <v>Team</v>
          </cell>
          <cell r="E59" t="str">
            <v>Lynn Hawkins</v>
          </cell>
          <cell r="F59" t="str">
            <v>Winsome Winstone</v>
          </cell>
          <cell r="G59">
            <v>106.5</v>
          </cell>
          <cell r="H59">
            <v>53</v>
          </cell>
          <cell r="I59">
            <v>159.5</v>
          </cell>
          <cell r="J59">
            <v>0.6645833333333333</v>
          </cell>
          <cell r="K59">
            <v>14</v>
          </cell>
        </row>
        <row r="60">
          <cell r="B60">
            <v>342</v>
          </cell>
          <cell r="C60" t="str">
            <v xml:space="preserve">B&amp;D </v>
          </cell>
          <cell r="D60" t="str">
            <v>Ind</v>
          </cell>
          <cell r="E60" t="str">
            <v>Gill Lawry</v>
          </cell>
          <cell r="F60" t="str">
            <v>Sionna's Girl</v>
          </cell>
          <cell r="G60">
            <v>105.5</v>
          </cell>
          <cell r="H60">
            <v>53</v>
          </cell>
          <cell r="I60">
            <v>158.5</v>
          </cell>
          <cell r="J60">
            <v>0.66041666666666665</v>
          </cell>
          <cell r="K60" t="e">
            <v>#N/A</v>
          </cell>
        </row>
        <row r="61">
          <cell r="B61">
            <v>343</v>
          </cell>
          <cell r="C61" t="str">
            <v xml:space="preserve">SVRC </v>
          </cell>
          <cell r="D61" t="str">
            <v>Ind</v>
          </cell>
          <cell r="E61" t="str">
            <v>Louise Gibbons</v>
          </cell>
          <cell r="F61" t="str">
            <v>Montanna Heights</v>
          </cell>
          <cell r="G61">
            <v>99</v>
          </cell>
          <cell r="H61">
            <v>50</v>
          </cell>
          <cell r="I61">
            <v>149</v>
          </cell>
          <cell r="J61">
            <v>0.62083333333333335</v>
          </cell>
          <cell r="K61" t="e">
            <v>#N/A</v>
          </cell>
        </row>
        <row r="62">
          <cell r="B62">
            <v>344</v>
          </cell>
          <cell r="C62" t="str">
            <v xml:space="preserve">Frampton </v>
          </cell>
          <cell r="D62" t="str">
            <v>Ind</v>
          </cell>
          <cell r="E62" t="str">
            <v>Charlotte Ashmead</v>
          </cell>
          <cell r="F62" t="str">
            <v>Eternity</v>
          </cell>
          <cell r="G62">
            <v>98.5</v>
          </cell>
          <cell r="H62">
            <v>49</v>
          </cell>
          <cell r="I62">
            <v>147.5</v>
          </cell>
          <cell r="J62">
            <v>0.61458333333333337</v>
          </cell>
          <cell r="K62" t="e">
            <v>#N/A</v>
          </cell>
        </row>
        <row r="63">
          <cell r="B63">
            <v>345</v>
          </cell>
          <cell r="C63" t="str">
            <v xml:space="preserve">Frampton </v>
          </cell>
          <cell r="D63" t="str">
            <v>One</v>
          </cell>
          <cell r="E63" t="str">
            <v>Lucy Lazaro Keen</v>
          </cell>
          <cell r="F63" t="str">
            <v>Pandora's Elipsis</v>
          </cell>
          <cell r="G63">
            <v>101.5</v>
          </cell>
          <cell r="H63">
            <v>52</v>
          </cell>
          <cell r="I63">
            <v>153.5</v>
          </cell>
          <cell r="J63">
            <v>0.63958333333333328</v>
          </cell>
          <cell r="K63">
            <v>19</v>
          </cell>
        </row>
        <row r="64">
          <cell r="B64">
            <v>346</v>
          </cell>
          <cell r="C64" t="str">
            <v xml:space="preserve">Bath </v>
          </cell>
          <cell r="D64" t="str">
            <v>Two</v>
          </cell>
          <cell r="E64" t="str">
            <v>Kate Raynor</v>
          </cell>
          <cell r="F64" t="str">
            <v>Paxford Whitney</v>
          </cell>
          <cell r="G64">
            <v>112.5</v>
          </cell>
          <cell r="H64">
            <v>57</v>
          </cell>
          <cell r="I64">
            <v>169.5</v>
          </cell>
          <cell r="J64">
            <v>0.70625000000000004</v>
          </cell>
          <cell r="K64">
            <v>7</v>
          </cell>
        </row>
        <row r="65">
          <cell r="B65">
            <v>347</v>
          </cell>
          <cell r="C65" t="str">
            <v>Veteran</v>
          </cell>
          <cell r="D65" t="str">
            <v>Two</v>
          </cell>
          <cell r="E65" t="str">
            <v>Jess bryer</v>
          </cell>
          <cell r="F65" t="str">
            <v>Bitterwell Harmony</v>
          </cell>
          <cell r="G65">
            <v>106.5</v>
          </cell>
          <cell r="H65">
            <v>53</v>
          </cell>
          <cell r="I65">
            <v>159.5</v>
          </cell>
          <cell r="J65">
            <v>0.6645833333333333</v>
          </cell>
          <cell r="K65">
            <v>13</v>
          </cell>
        </row>
        <row r="66">
          <cell r="B66">
            <v>348</v>
          </cell>
          <cell r="C66" t="str">
            <v>Kingsleaze</v>
          </cell>
          <cell r="D66" t="str">
            <v>Team</v>
          </cell>
          <cell r="E66" t="str">
            <v>Sue Ravenhill Handley</v>
          </cell>
          <cell r="F66" t="str">
            <v>Perrots Hill</v>
          </cell>
          <cell r="G66">
            <v>107</v>
          </cell>
          <cell r="H66">
            <v>54</v>
          </cell>
          <cell r="I66">
            <v>161</v>
          </cell>
          <cell r="J66">
            <v>0.67083333333333328</v>
          </cell>
          <cell r="K66">
            <v>12</v>
          </cell>
        </row>
        <row r="67">
          <cell r="B67">
            <v>142</v>
          </cell>
          <cell r="C67" t="str">
            <v>Swindon</v>
          </cell>
          <cell r="D67" t="str">
            <v>team</v>
          </cell>
          <cell r="E67" t="str">
            <v>Demi Davis</v>
          </cell>
          <cell r="F67" t="str">
            <v>Stella Luminosa</v>
          </cell>
          <cell r="G67">
            <v>120</v>
          </cell>
          <cell r="H67">
            <v>54</v>
          </cell>
          <cell r="I67">
            <v>174</v>
          </cell>
          <cell r="J67">
            <v>0.66923076923076918</v>
          </cell>
          <cell r="K67">
            <v>12</v>
          </cell>
        </row>
        <row r="68">
          <cell r="B68">
            <v>143</v>
          </cell>
          <cell r="C68" t="str">
            <v xml:space="preserve">B&amp;D </v>
          </cell>
          <cell r="D68" t="str">
            <v>ind</v>
          </cell>
          <cell r="E68" t="str">
            <v>Susan Meredith *</v>
          </cell>
          <cell r="F68" t="str">
            <v>Boo Boo Booyakasha</v>
          </cell>
          <cell r="G68">
            <v>101.5</v>
          </cell>
          <cell r="H68">
            <v>47</v>
          </cell>
          <cell r="I68">
            <v>148.5</v>
          </cell>
          <cell r="J68">
            <v>0.57115384615384612</v>
          </cell>
          <cell r="K68" t="e">
            <v>#N/A</v>
          </cell>
        </row>
        <row r="69">
          <cell r="B69">
            <v>144</v>
          </cell>
          <cell r="C69" t="str">
            <v xml:space="preserve">SVRC </v>
          </cell>
          <cell r="D69" t="str">
            <v>Baritones</v>
          </cell>
          <cell r="E69" t="str">
            <v xml:space="preserve">Karen Messenger </v>
          </cell>
          <cell r="F69" t="str">
            <v>Kiwi</v>
          </cell>
          <cell r="G69">
            <v>107.5</v>
          </cell>
          <cell r="H69">
            <v>47</v>
          </cell>
          <cell r="I69">
            <v>154.5</v>
          </cell>
          <cell r="J69">
            <v>0.59423076923076923</v>
          </cell>
          <cell r="K69">
            <v>25</v>
          </cell>
        </row>
        <row r="70">
          <cell r="B70">
            <v>145</v>
          </cell>
          <cell r="C70" t="str">
            <v xml:space="preserve">SVRC </v>
          </cell>
          <cell r="D70" t="str">
            <v>Bass</v>
          </cell>
          <cell r="E70" t="str">
            <v>Simone White *</v>
          </cell>
          <cell r="F70" t="str">
            <v>Patricia's Delight</v>
          </cell>
          <cell r="G70">
            <v>125</v>
          </cell>
          <cell r="H70">
            <v>56</v>
          </cell>
          <cell r="I70">
            <v>181</v>
          </cell>
          <cell r="J70">
            <v>0.69615384615384612</v>
          </cell>
          <cell r="K70">
            <v>3</v>
          </cell>
        </row>
        <row r="71">
          <cell r="B71">
            <v>146</v>
          </cell>
          <cell r="C71" t="str">
            <v xml:space="preserve">SVRC </v>
          </cell>
          <cell r="D71" t="str">
            <v>Contraltos</v>
          </cell>
          <cell r="E71" t="str">
            <v>Katherine Hills</v>
          </cell>
          <cell r="F71" t="str">
            <v>Willbeard Our Whitney</v>
          </cell>
          <cell r="G71">
            <v>112</v>
          </cell>
          <cell r="H71">
            <v>49</v>
          </cell>
          <cell r="I71">
            <v>161</v>
          </cell>
          <cell r="J71">
            <v>0.61923076923076925</v>
          </cell>
          <cell r="K71">
            <v>24</v>
          </cell>
        </row>
        <row r="72">
          <cell r="B72">
            <v>147</v>
          </cell>
          <cell r="C72" t="str">
            <v xml:space="preserve">SVRC </v>
          </cell>
          <cell r="D72" t="str">
            <v>Sopranos</v>
          </cell>
          <cell r="E72" t="str">
            <v>Sian Coles</v>
          </cell>
          <cell r="F72" t="str">
            <v>Temple Miss</v>
          </cell>
          <cell r="G72">
            <v>122</v>
          </cell>
          <cell r="H72">
            <v>54</v>
          </cell>
          <cell r="I72">
            <v>176</v>
          </cell>
          <cell r="J72">
            <v>0.67692307692307696</v>
          </cell>
          <cell r="K72">
            <v>9</v>
          </cell>
        </row>
        <row r="73">
          <cell r="B73">
            <v>148</v>
          </cell>
          <cell r="C73" t="str">
            <v xml:space="preserve">SVRC </v>
          </cell>
          <cell r="D73" t="str">
            <v>Tenas</v>
          </cell>
          <cell r="E73" t="str">
            <v>Wendy Barke</v>
          </cell>
          <cell r="F73" t="str">
            <v>Waylands Morning Sunshine</v>
          </cell>
          <cell r="G73">
            <v>112</v>
          </cell>
          <cell r="H73">
            <v>52</v>
          </cell>
          <cell r="I73">
            <v>164</v>
          </cell>
          <cell r="J73">
            <v>0.63076923076923075</v>
          </cell>
          <cell r="K73">
            <v>21</v>
          </cell>
        </row>
        <row r="74">
          <cell r="B74">
            <v>149</v>
          </cell>
          <cell r="C74" t="str">
            <v xml:space="preserve">B&amp;D </v>
          </cell>
          <cell r="D74" t="str">
            <v>Yellow</v>
          </cell>
          <cell r="E74" t="str">
            <v>Fiona Hunt *</v>
          </cell>
          <cell r="F74" t="str">
            <v>Miss Congeniality</v>
          </cell>
          <cell r="G74">
            <v>118</v>
          </cell>
          <cell r="H74">
            <v>54</v>
          </cell>
          <cell r="I74">
            <v>172</v>
          </cell>
          <cell r="J74">
            <v>0.66200000000000003</v>
          </cell>
          <cell r="K74">
            <v>14</v>
          </cell>
        </row>
        <row r="75">
          <cell r="B75">
            <v>150</v>
          </cell>
          <cell r="C75" t="str">
            <v xml:space="preserve">B&amp;D </v>
          </cell>
          <cell r="D75" t="str">
            <v>Red</v>
          </cell>
          <cell r="E75" t="str">
            <v>Naomi Watkins</v>
          </cell>
          <cell r="F75" t="str">
            <v>Hazevern Domino</v>
          </cell>
          <cell r="G75">
            <v>120</v>
          </cell>
          <cell r="H75">
            <v>58</v>
          </cell>
          <cell r="I75">
            <v>178</v>
          </cell>
          <cell r="J75">
            <v>0.68461538461538463</v>
          </cell>
          <cell r="K75">
            <v>5</v>
          </cell>
        </row>
        <row r="76">
          <cell r="B76">
            <v>151</v>
          </cell>
          <cell r="C76" t="str">
            <v xml:space="preserve">B&amp;D </v>
          </cell>
          <cell r="D76" t="str">
            <v>Blue</v>
          </cell>
          <cell r="E76" t="str">
            <v>Renee Watkins</v>
          </cell>
          <cell r="F76" t="str">
            <v>Jacobs Ladder</v>
          </cell>
          <cell r="G76">
            <v>114</v>
          </cell>
          <cell r="H76">
            <v>52</v>
          </cell>
          <cell r="I76">
            <v>166</v>
          </cell>
          <cell r="J76">
            <v>0.63846153846153841</v>
          </cell>
          <cell r="K76">
            <v>19</v>
          </cell>
        </row>
        <row r="77">
          <cell r="B77">
            <v>152</v>
          </cell>
          <cell r="C77" t="str">
            <v xml:space="preserve">Cotswold Edge </v>
          </cell>
          <cell r="D77" t="str">
            <v>one</v>
          </cell>
          <cell r="E77" t="str">
            <v>Carol McDonagh</v>
          </cell>
          <cell r="F77" t="str">
            <v>Woody</v>
          </cell>
          <cell r="G77">
            <v>121</v>
          </cell>
          <cell r="H77">
            <v>55</v>
          </cell>
          <cell r="I77">
            <v>176</v>
          </cell>
          <cell r="J77">
            <v>0.67692307692307696</v>
          </cell>
          <cell r="K77">
            <v>8</v>
          </cell>
        </row>
        <row r="78">
          <cell r="B78">
            <v>153</v>
          </cell>
          <cell r="C78" t="str">
            <v xml:space="preserve">Cotswold Edge </v>
          </cell>
          <cell r="D78" t="str">
            <v>three</v>
          </cell>
          <cell r="E78" t="str">
            <v>Chris Clark</v>
          </cell>
          <cell r="F78" t="str">
            <v>Croesnant Caradog</v>
          </cell>
          <cell r="G78">
            <v>120.5</v>
          </cell>
          <cell r="H78">
            <v>54</v>
          </cell>
          <cell r="I78">
            <v>174.5</v>
          </cell>
          <cell r="J78">
            <v>0.6711538461538461</v>
          </cell>
          <cell r="K78">
            <v>11</v>
          </cell>
        </row>
        <row r="79">
          <cell r="B79">
            <v>154</v>
          </cell>
          <cell r="C79" t="str">
            <v xml:space="preserve">Kennet Vale </v>
          </cell>
          <cell r="D79" t="str">
            <v>Sauvignon</v>
          </cell>
          <cell r="E79" t="str">
            <v>Hilary Lavender</v>
          </cell>
          <cell r="F79" t="str">
            <v>Padasion</v>
          </cell>
          <cell r="G79">
            <v>115</v>
          </cell>
          <cell r="H79">
            <v>52</v>
          </cell>
          <cell r="I79">
            <v>167</v>
          </cell>
          <cell r="J79">
            <v>0.64230769230769236</v>
          </cell>
          <cell r="K79">
            <v>18</v>
          </cell>
        </row>
        <row r="80">
          <cell r="B80">
            <v>155</v>
          </cell>
          <cell r="C80" t="str">
            <v xml:space="preserve">Kennet Vale </v>
          </cell>
          <cell r="D80" t="str">
            <v>Prosecco</v>
          </cell>
          <cell r="E80" t="str">
            <v>Becky Ormond</v>
          </cell>
          <cell r="F80" t="str">
            <v>Sieady Command</v>
          </cell>
          <cell r="G80">
            <v>117</v>
          </cell>
          <cell r="H80">
            <v>51</v>
          </cell>
          <cell r="I80">
            <v>168</v>
          </cell>
          <cell r="J80">
            <v>0.64615384615384619</v>
          </cell>
          <cell r="K80">
            <v>17</v>
          </cell>
        </row>
        <row r="81">
          <cell r="B81">
            <v>156</v>
          </cell>
          <cell r="C81" t="str">
            <v xml:space="preserve">VWH </v>
          </cell>
          <cell r="D81" t="str">
            <v>Lions</v>
          </cell>
          <cell r="E81" t="str">
            <v>Mariana Gaussen</v>
          </cell>
          <cell r="F81" t="str">
            <v>Porta Della</v>
          </cell>
          <cell r="G81">
            <v>125.5</v>
          </cell>
          <cell r="H81">
            <v>55</v>
          </cell>
          <cell r="I81">
            <v>180.5</v>
          </cell>
          <cell r="J81">
            <v>0.69423076923076921</v>
          </cell>
          <cell r="K81">
            <v>4</v>
          </cell>
        </row>
        <row r="82">
          <cell r="B82">
            <v>157</v>
          </cell>
          <cell r="C82" t="str">
            <v xml:space="preserve">VWH </v>
          </cell>
          <cell r="D82" t="str">
            <v>Tigers</v>
          </cell>
          <cell r="E82" t="str">
            <v>Jude Matthews</v>
          </cell>
          <cell r="F82" t="str">
            <v>Dare to Dream</v>
          </cell>
          <cell r="G82">
            <v>124.5</v>
          </cell>
          <cell r="H82">
            <v>57</v>
          </cell>
          <cell r="I82">
            <v>181.5</v>
          </cell>
          <cell r="J82">
            <v>0.69807692307692304</v>
          </cell>
          <cell r="K82">
            <v>2</v>
          </cell>
        </row>
        <row r="83">
          <cell r="B83">
            <v>158</v>
          </cell>
          <cell r="C83" t="str">
            <v xml:space="preserve">Wessex Gold </v>
          </cell>
          <cell r="D83" t="str">
            <v>Shiraz</v>
          </cell>
          <cell r="E83" t="str">
            <v>Kate Parkinson Brown</v>
          </cell>
          <cell r="F83" t="str">
            <v>Limited Edition</v>
          </cell>
          <cell r="G83">
            <v>119</v>
          </cell>
          <cell r="H83">
            <v>52</v>
          </cell>
          <cell r="I83">
            <v>171</v>
          </cell>
          <cell r="J83">
            <v>0.65769230769230769</v>
          </cell>
          <cell r="K83">
            <v>16</v>
          </cell>
        </row>
        <row r="84">
          <cell r="B84">
            <v>159</v>
          </cell>
          <cell r="C84" t="str">
            <v>Cotswold Edge</v>
          </cell>
          <cell r="D84" t="str">
            <v>two</v>
          </cell>
          <cell r="E84" t="str">
            <v>Carol McDonagh</v>
          </cell>
          <cell r="F84" t="str">
            <v>Jake</v>
          </cell>
          <cell r="G84">
            <v>113.5</v>
          </cell>
          <cell r="H84">
            <v>52</v>
          </cell>
          <cell r="I84">
            <v>165.5</v>
          </cell>
          <cell r="J84">
            <v>0.6365384615384615</v>
          </cell>
          <cell r="K84">
            <v>20</v>
          </cell>
        </row>
        <row r="85">
          <cell r="B85">
            <v>160</v>
          </cell>
          <cell r="C85" t="str">
            <v xml:space="preserve">Wessex Gold </v>
          </cell>
          <cell r="D85" t="str">
            <v>Cabernet</v>
          </cell>
          <cell r="E85" t="str">
            <v xml:space="preserve">Kim Swift </v>
          </cell>
          <cell r="F85" t="str">
            <v>Atlas VI</v>
          </cell>
          <cell r="G85">
            <v>112</v>
          </cell>
          <cell r="H85">
            <v>52</v>
          </cell>
          <cell r="I85">
            <v>164</v>
          </cell>
          <cell r="J85">
            <v>0.63076923076923075</v>
          </cell>
          <cell r="K85">
            <v>22</v>
          </cell>
        </row>
        <row r="86">
          <cell r="B86">
            <v>161</v>
          </cell>
          <cell r="C86" t="str">
            <v xml:space="preserve">Bath </v>
          </cell>
          <cell r="D86" t="str">
            <v>one</v>
          </cell>
          <cell r="E86" t="str">
            <v>Jen Watkins</v>
          </cell>
          <cell r="F86" t="str">
            <v>Rolex free</v>
          </cell>
          <cell r="G86">
            <v>120</v>
          </cell>
          <cell r="H86">
            <v>53</v>
          </cell>
          <cell r="I86">
            <v>173</v>
          </cell>
          <cell r="J86">
            <v>0.66538461538461535</v>
          </cell>
          <cell r="K86">
            <v>13</v>
          </cell>
        </row>
        <row r="87">
          <cell r="B87">
            <v>162</v>
          </cell>
          <cell r="C87" t="str">
            <v xml:space="preserve">Bath </v>
          </cell>
          <cell r="D87" t="str">
            <v>Two</v>
          </cell>
          <cell r="E87" t="str">
            <v>Rachel Yeomans</v>
          </cell>
          <cell r="F87" t="str">
            <v>Dylan</v>
          </cell>
          <cell r="G87">
            <v>121</v>
          </cell>
          <cell r="H87">
            <v>54</v>
          </cell>
          <cell r="I87">
            <v>175</v>
          </cell>
          <cell r="J87">
            <v>0.67307692307692313</v>
          </cell>
          <cell r="K87">
            <v>10</v>
          </cell>
        </row>
        <row r="88">
          <cell r="B88">
            <v>163</v>
          </cell>
          <cell r="C88" t="str">
            <v xml:space="preserve">Bath </v>
          </cell>
          <cell r="D88" t="str">
            <v>three</v>
          </cell>
          <cell r="E88" t="str">
            <v>Julia Stockley</v>
          </cell>
          <cell r="F88" t="str">
            <v>Devauden Melody</v>
          </cell>
          <cell r="G88">
            <v>121</v>
          </cell>
          <cell r="H88">
            <v>55</v>
          </cell>
          <cell r="I88">
            <v>176</v>
          </cell>
          <cell r="J88">
            <v>0.67692307692307696</v>
          </cell>
          <cell r="K88">
            <v>7</v>
          </cell>
        </row>
        <row r="89">
          <cell r="B89">
            <v>164</v>
          </cell>
          <cell r="C89" t="str">
            <v>Frampton</v>
          </cell>
          <cell r="D89" t="str">
            <v>one</v>
          </cell>
          <cell r="E89" t="str">
            <v>Charlotte Ashmead</v>
          </cell>
          <cell r="F89" t="str">
            <v>Eternity</v>
          </cell>
          <cell r="G89">
            <v>104.5</v>
          </cell>
          <cell r="H89">
            <v>48</v>
          </cell>
          <cell r="I89">
            <v>152.5</v>
          </cell>
          <cell r="J89">
            <v>0.58653846153846156</v>
          </cell>
          <cell r="K89">
            <v>26</v>
          </cell>
        </row>
        <row r="90">
          <cell r="B90">
            <v>165</v>
          </cell>
          <cell r="C90" t="str">
            <v>Frampton</v>
          </cell>
          <cell r="D90" t="str">
            <v>Two</v>
          </cell>
          <cell r="E90" t="str">
            <v>Sheenagh Bragg</v>
          </cell>
          <cell r="F90" t="str">
            <v>Star of Freedom</v>
          </cell>
          <cell r="G90">
            <v>118</v>
          </cell>
          <cell r="H90">
            <v>54</v>
          </cell>
          <cell r="I90">
            <v>172</v>
          </cell>
          <cell r="J90">
            <v>0.66153846153846152</v>
          </cell>
          <cell r="K90">
            <v>15</v>
          </cell>
        </row>
        <row r="91">
          <cell r="B91">
            <v>166</v>
          </cell>
          <cell r="C91" t="str">
            <v>Kingsleaze</v>
          </cell>
          <cell r="D91" t="str">
            <v>Team</v>
          </cell>
          <cell r="E91" t="str">
            <v>Sue Bromyard</v>
          </cell>
          <cell r="F91" t="str">
            <v>Welton Jewel</v>
          </cell>
          <cell r="G91">
            <v>123.5</v>
          </cell>
          <cell r="H91">
            <v>58</v>
          </cell>
          <cell r="I91">
            <v>181.5</v>
          </cell>
          <cell r="J91">
            <v>0.69807692307692304</v>
          </cell>
          <cell r="K91">
            <v>1</v>
          </cell>
        </row>
        <row r="92">
          <cell r="B92">
            <v>167</v>
          </cell>
          <cell r="C92" t="str">
            <v xml:space="preserve">Veteran </v>
          </cell>
          <cell r="D92" t="str">
            <v>one</v>
          </cell>
          <cell r="E92" t="str">
            <v>Kathy Hooper</v>
          </cell>
          <cell r="F92" t="str">
            <v>Princetown Playboy</v>
          </cell>
          <cell r="G92">
            <v>113</v>
          </cell>
          <cell r="H92">
            <v>51</v>
          </cell>
          <cell r="I92">
            <v>164</v>
          </cell>
          <cell r="J92">
            <v>0.63076923076923075</v>
          </cell>
          <cell r="K92">
            <v>23</v>
          </cell>
        </row>
        <row r="93">
          <cell r="B93">
            <v>168</v>
          </cell>
          <cell r="C93" t="str">
            <v xml:space="preserve">Veteran </v>
          </cell>
          <cell r="D93" t="str">
            <v>Two</v>
          </cell>
          <cell r="E93" t="str">
            <v>Charlotte Alford</v>
          </cell>
          <cell r="F93" t="str">
            <v>Silhouet</v>
          </cell>
          <cell r="G93">
            <v>120</v>
          </cell>
          <cell r="H93">
            <v>56</v>
          </cell>
          <cell r="I93">
            <v>176</v>
          </cell>
          <cell r="J93">
            <v>0.67692307692307696</v>
          </cell>
          <cell r="K93">
            <v>6</v>
          </cell>
        </row>
        <row r="94">
          <cell r="B94">
            <v>169</v>
          </cell>
          <cell r="C94" t="str">
            <v xml:space="preserve">Wessex Gold </v>
          </cell>
          <cell r="D94" t="str">
            <v>ind</v>
          </cell>
          <cell r="E94" t="str">
            <v>Anneka Storey</v>
          </cell>
          <cell r="F94" t="str">
            <v>Arizona VDL</v>
          </cell>
          <cell r="G94">
            <v>118.5</v>
          </cell>
          <cell r="H94">
            <v>53</v>
          </cell>
          <cell r="I94">
            <v>171.5</v>
          </cell>
          <cell r="J94">
            <v>0.6596153846153846</v>
          </cell>
          <cell r="K94" t="e">
            <v>#N/A</v>
          </cell>
        </row>
        <row r="95">
          <cell r="B95">
            <v>170</v>
          </cell>
          <cell r="C95" t="str">
            <v xml:space="preserve">SVRC </v>
          </cell>
          <cell r="D95" t="str">
            <v>Individual</v>
          </cell>
          <cell r="E95" t="str">
            <v>Becky Read</v>
          </cell>
          <cell r="F95" t="str">
            <v>Rose of Honour</v>
          </cell>
          <cell r="G95">
            <v>106</v>
          </cell>
          <cell r="H95">
            <v>48</v>
          </cell>
          <cell r="I95">
            <v>154</v>
          </cell>
          <cell r="J95">
            <v>0.59230769230769231</v>
          </cell>
          <cell r="K95" t="e">
            <v>#N/A</v>
          </cell>
        </row>
        <row r="96">
          <cell r="B96">
            <v>171</v>
          </cell>
          <cell r="C96" t="str">
            <v xml:space="preserve">Frampton </v>
          </cell>
          <cell r="D96" t="str">
            <v>Individual</v>
          </cell>
          <cell r="E96" t="str">
            <v>Rebecca Charley</v>
          </cell>
          <cell r="F96" t="str">
            <v>Never Call Me Madam</v>
          </cell>
          <cell r="G96">
            <v>121.5</v>
          </cell>
          <cell r="H96">
            <v>53</v>
          </cell>
          <cell r="I96">
            <v>174.5</v>
          </cell>
          <cell r="J96">
            <v>0.6711538461538461</v>
          </cell>
          <cell r="K96" t="e">
            <v>#N/A</v>
          </cell>
        </row>
        <row r="97">
          <cell r="B97">
            <v>349</v>
          </cell>
          <cell r="C97" t="str">
            <v xml:space="preserve">B&amp;D </v>
          </cell>
          <cell r="D97" t="str">
            <v>ind</v>
          </cell>
          <cell r="E97" t="str">
            <v>Fiona Hunt *</v>
          </cell>
          <cell r="F97" t="str">
            <v>Miss Congeniality</v>
          </cell>
          <cell r="G97">
            <v>111.5</v>
          </cell>
          <cell r="H97">
            <v>53</v>
          </cell>
          <cell r="I97">
            <v>164.5</v>
          </cell>
          <cell r="J97">
            <v>0.65800000000000003</v>
          </cell>
          <cell r="K97" t="e">
            <v>#N/A</v>
          </cell>
        </row>
        <row r="98">
          <cell r="B98">
            <v>350</v>
          </cell>
          <cell r="C98" t="str">
            <v xml:space="preserve">Cotswold Edge </v>
          </cell>
          <cell r="D98" t="str">
            <v>one</v>
          </cell>
          <cell r="E98" t="str">
            <v>Rachel Sheldon *</v>
          </cell>
          <cell r="F98" t="str">
            <v>Libris Royal Weld</v>
          </cell>
          <cell r="G98">
            <v>115</v>
          </cell>
          <cell r="H98">
            <v>54</v>
          </cell>
          <cell r="I98">
            <v>169</v>
          </cell>
          <cell r="J98">
            <v>0.67600000000000005</v>
          </cell>
          <cell r="K98">
            <v>4</v>
          </cell>
        </row>
        <row r="99">
          <cell r="B99">
            <v>351</v>
          </cell>
          <cell r="C99" t="str">
            <v xml:space="preserve">Frampton </v>
          </cell>
          <cell r="D99" t="str">
            <v>ind</v>
          </cell>
          <cell r="E99" t="str">
            <v>Lucy Lazaro Keen</v>
          </cell>
          <cell r="F99" t="str">
            <v>Pandora's Elipsis</v>
          </cell>
          <cell r="G99">
            <v>100</v>
          </cell>
          <cell r="H99">
            <v>47</v>
          </cell>
          <cell r="I99">
            <v>147</v>
          </cell>
          <cell r="J99">
            <v>0.58799999999999997</v>
          </cell>
          <cell r="K99" t="e">
            <v>#N/A</v>
          </cell>
        </row>
        <row r="100">
          <cell r="B100">
            <v>352</v>
          </cell>
          <cell r="C100" t="str">
            <v xml:space="preserve">Cotswold Edge </v>
          </cell>
          <cell r="D100" t="str">
            <v>two</v>
          </cell>
          <cell r="E100" t="str">
            <v>Sophie Shipton</v>
          </cell>
          <cell r="F100" t="str">
            <v>Sam</v>
          </cell>
          <cell r="G100">
            <v>107.5</v>
          </cell>
          <cell r="H100">
            <v>50</v>
          </cell>
          <cell r="I100">
            <v>157.5</v>
          </cell>
          <cell r="J100">
            <v>0.63</v>
          </cell>
          <cell r="K100">
            <v>19</v>
          </cell>
        </row>
        <row r="101">
          <cell r="B101">
            <v>353</v>
          </cell>
          <cell r="C101" t="str">
            <v xml:space="preserve">SVRC </v>
          </cell>
          <cell r="D101" t="str">
            <v>Baritones</v>
          </cell>
          <cell r="E101" t="str">
            <v>Lucy Wilcox</v>
          </cell>
          <cell r="F101" t="str">
            <v>Senecca VI</v>
          </cell>
          <cell r="G101">
            <v>103</v>
          </cell>
          <cell r="H101">
            <v>50</v>
          </cell>
          <cell r="I101">
            <v>153</v>
          </cell>
          <cell r="J101">
            <v>0.61199999999999999</v>
          </cell>
          <cell r="K101">
            <v>22</v>
          </cell>
        </row>
        <row r="102">
          <cell r="B102">
            <v>354</v>
          </cell>
          <cell r="C102" t="str">
            <v xml:space="preserve">SVRC </v>
          </cell>
          <cell r="D102" t="str">
            <v>Bass</v>
          </cell>
          <cell r="E102" t="str">
            <v>Georgina Hambly</v>
          </cell>
          <cell r="F102" t="str">
            <v>Hilldown Harley</v>
          </cell>
          <cell r="G102">
            <v>114</v>
          </cell>
          <cell r="H102">
            <v>54</v>
          </cell>
          <cell r="I102">
            <v>168</v>
          </cell>
          <cell r="J102">
            <v>0.67200000000000004</v>
          </cell>
          <cell r="K102">
            <v>5</v>
          </cell>
        </row>
        <row r="103">
          <cell r="B103">
            <v>355</v>
          </cell>
          <cell r="C103" t="str">
            <v xml:space="preserve">SVRC </v>
          </cell>
          <cell r="D103" t="str">
            <v>Sopranos</v>
          </cell>
          <cell r="E103" t="str">
            <v>Shelby Dowding</v>
          </cell>
          <cell r="F103" t="str">
            <v>Peassdown Agatha</v>
          </cell>
          <cell r="G103">
            <v>112.5</v>
          </cell>
          <cell r="H103">
            <v>53</v>
          </cell>
          <cell r="I103">
            <v>165.5</v>
          </cell>
          <cell r="J103">
            <v>0.66200000000000003</v>
          </cell>
          <cell r="K103">
            <v>7</v>
          </cell>
        </row>
        <row r="104">
          <cell r="B104">
            <v>356</v>
          </cell>
          <cell r="C104" t="str">
            <v xml:space="preserve">SVRC </v>
          </cell>
          <cell r="D104" t="str">
            <v>Tenas</v>
          </cell>
          <cell r="E104" t="str">
            <v>Sue Portch</v>
          </cell>
          <cell r="F104" t="str">
            <v>Newz Flash</v>
          </cell>
          <cell r="G104">
            <v>110.5</v>
          </cell>
          <cell r="H104">
            <v>53</v>
          </cell>
          <cell r="I104">
            <v>163.5</v>
          </cell>
          <cell r="J104">
            <v>0.65400000000000003</v>
          </cell>
          <cell r="K104">
            <v>11</v>
          </cell>
        </row>
        <row r="105">
          <cell r="B105">
            <v>357</v>
          </cell>
          <cell r="C105" t="str">
            <v xml:space="preserve">Bath </v>
          </cell>
          <cell r="D105" t="str">
            <v>one</v>
          </cell>
          <cell r="E105" t="str">
            <v>Jill Holt *</v>
          </cell>
          <cell r="F105" t="str">
            <v>Yocasta</v>
          </cell>
          <cell r="G105">
            <v>113</v>
          </cell>
          <cell r="H105">
            <v>52</v>
          </cell>
          <cell r="I105">
            <v>165</v>
          </cell>
          <cell r="J105">
            <v>0.66</v>
          </cell>
          <cell r="K105">
            <v>9</v>
          </cell>
        </row>
        <row r="106">
          <cell r="B106">
            <v>358</v>
          </cell>
          <cell r="C106" t="str">
            <v xml:space="preserve">SVRC </v>
          </cell>
          <cell r="D106" t="str">
            <v>ind</v>
          </cell>
          <cell r="E106" t="str">
            <v>Simone White *</v>
          </cell>
          <cell r="F106" t="str">
            <v xml:space="preserve">Patricia's Delight </v>
          </cell>
          <cell r="G106">
            <v>110.5</v>
          </cell>
          <cell r="H106">
            <v>51</v>
          </cell>
          <cell r="I106">
            <v>161.5</v>
          </cell>
          <cell r="J106">
            <v>0.64600000000000002</v>
          </cell>
          <cell r="K106" t="e">
            <v>#N/A</v>
          </cell>
        </row>
        <row r="107">
          <cell r="B107">
            <v>359</v>
          </cell>
          <cell r="C107" t="str">
            <v xml:space="preserve">B&amp;D </v>
          </cell>
          <cell r="D107" t="str">
            <v>Yellow</v>
          </cell>
          <cell r="E107" t="str">
            <v>Jo Dyer</v>
          </cell>
          <cell r="F107" t="str">
            <v>Emerald Rose Tempest</v>
          </cell>
          <cell r="G107">
            <v>113</v>
          </cell>
          <cell r="H107">
            <v>52</v>
          </cell>
          <cell r="I107">
            <v>165</v>
          </cell>
          <cell r="J107">
            <v>0.66</v>
          </cell>
          <cell r="K107">
            <v>10</v>
          </cell>
        </row>
        <row r="108">
          <cell r="B108">
            <v>360</v>
          </cell>
          <cell r="C108" t="str">
            <v xml:space="preserve">B&amp;D </v>
          </cell>
          <cell r="D108" t="str">
            <v>Red</v>
          </cell>
          <cell r="E108" t="str">
            <v>Leanne Webber</v>
          </cell>
          <cell r="F108" t="str">
            <v>Ollijay</v>
          </cell>
          <cell r="G108">
            <v>106</v>
          </cell>
          <cell r="H108">
            <v>53</v>
          </cell>
          <cell r="I108">
            <v>159</v>
          </cell>
          <cell r="J108">
            <v>0.63600000000000001</v>
          </cell>
          <cell r="K108">
            <v>17</v>
          </cell>
        </row>
        <row r="109">
          <cell r="B109">
            <v>361</v>
          </cell>
          <cell r="C109" t="str">
            <v xml:space="preserve">B&amp;D </v>
          </cell>
          <cell r="D109" t="str">
            <v>Blue</v>
          </cell>
          <cell r="E109" t="str">
            <v>Justine Jackman</v>
          </cell>
          <cell r="F109" t="str">
            <v>Master McCoy</v>
          </cell>
          <cell r="G109">
            <v>98</v>
          </cell>
          <cell r="H109">
            <v>50</v>
          </cell>
          <cell r="I109">
            <v>148</v>
          </cell>
          <cell r="J109">
            <v>0.59199999999999997</v>
          </cell>
          <cell r="K109">
            <v>23</v>
          </cell>
        </row>
        <row r="110">
          <cell r="B110">
            <v>362</v>
          </cell>
          <cell r="C110" t="str">
            <v xml:space="preserve">Kennet Vale </v>
          </cell>
          <cell r="D110" t="str">
            <v>Sauvignon</v>
          </cell>
          <cell r="E110" t="str">
            <v>Julie Bush</v>
          </cell>
          <cell r="F110" t="str">
            <v>Attychree Prince</v>
          </cell>
          <cell r="G110">
            <v>112</v>
          </cell>
          <cell r="H110">
            <v>53</v>
          </cell>
          <cell r="I110">
            <v>165</v>
          </cell>
          <cell r="J110">
            <v>0.66</v>
          </cell>
          <cell r="K110">
            <v>8</v>
          </cell>
        </row>
        <row r="111">
          <cell r="B111">
            <v>363</v>
          </cell>
          <cell r="C111" t="str">
            <v xml:space="preserve">Kennet Vale </v>
          </cell>
          <cell r="D111" t="str">
            <v>Prosecco</v>
          </cell>
          <cell r="E111" t="str">
            <v>Jill Beck</v>
          </cell>
          <cell r="F111" t="str">
            <v>Victory</v>
          </cell>
          <cell r="G111">
            <v>108</v>
          </cell>
          <cell r="H111">
            <v>52</v>
          </cell>
          <cell r="I111">
            <v>160</v>
          </cell>
          <cell r="J111">
            <v>0.64</v>
          </cell>
          <cell r="K111">
            <v>16</v>
          </cell>
        </row>
        <row r="112">
          <cell r="B112">
            <v>364</v>
          </cell>
          <cell r="C112" t="str">
            <v xml:space="preserve">VWH </v>
          </cell>
          <cell r="D112" t="str">
            <v>Lions</v>
          </cell>
          <cell r="E112" t="str">
            <v>Patricia Haskins</v>
          </cell>
          <cell r="F112" t="str">
            <v xml:space="preserve">Pixie Jay </v>
          </cell>
          <cell r="G112">
            <v>109.5</v>
          </cell>
          <cell r="H112">
            <v>52</v>
          </cell>
          <cell r="I112">
            <v>161.5</v>
          </cell>
          <cell r="J112">
            <v>0.64600000000000002</v>
          </cell>
          <cell r="K112">
            <v>13</v>
          </cell>
        </row>
        <row r="113">
          <cell r="B113">
            <v>365</v>
          </cell>
          <cell r="C113" t="str">
            <v xml:space="preserve">VWH </v>
          </cell>
          <cell r="D113" t="str">
            <v>Tigers</v>
          </cell>
          <cell r="E113" t="str">
            <v>Anne Johnstrup</v>
          </cell>
          <cell r="F113" t="str">
            <v>WD</v>
          </cell>
          <cell r="G113"/>
          <cell r="H113"/>
          <cell r="I113">
            <v>0</v>
          </cell>
          <cell r="J113">
            <v>0</v>
          </cell>
          <cell r="K113">
            <v>0</v>
          </cell>
        </row>
        <row r="114">
          <cell r="B114">
            <v>366</v>
          </cell>
          <cell r="C114" t="str">
            <v xml:space="preserve">Wessex Gold </v>
          </cell>
          <cell r="D114" t="str">
            <v>Shiraz</v>
          </cell>
          <cell r="E114" t="str">
            <v>Janet Stares</v>
          </cell>
          <cell r="F114" t="str">
            <v>Caminito</v>
          </cell>
          <cell r="G114">
            <v>104.5</v>
          </cell>
          <cell r="H114">
            <v>49</v>
          </cell>
          <cell r="I114">
            <v>153.5</v>
          </cell>
          <cell r="J114">
            <v>0.61399999999999999</v>
          </cell>
          <cell r="K114">
            <v>21</v>
          </cell>
        </row>
        <row r="115">
          <cell r="B115">
            <v>367</v>
          </cell>
          <cell r="C115" t="str">
            <v>Swindon</v>
          </cell>
          <cell r="D115" t="str">
            <v>Team</v>
          </cell>
          <cell r="E115" t="str">
            <v>Jo Vincent</v>
          </cell>
          <cell r="F115" t="str">
            <v>Cundle Green Alexander</v>
          </cell>
          <cell r="G115">
            <v>106</v>
          </cell>
          <cell r="H115">
            <v>50</v>
          </cell>
          <cell r="I115">
            <v>156</v>
          </cell>
          <cell r="J115">
            <v>0.624</v>
          </cell>
          <cell r="K115">
            <v>20</v>
          </cell>
        </row>
        <row r="116">
          <cell r="B116">
            <v>368</v>
          </cell>
          <cell r="C116" t="str">
            <v xml:space="preserve">Bath </v>
          </cell>
          <cell r="D116" t="str">
            <v>two</v>
          </cell>
          <cell r="E116" t="str">
            <v>Jenny Pickup</v>
          </cell>
          <cell r="F116" t="str">
            <v>Flightline Lucas</v>
          </cell>
          <cell r="G116">
            <v>109.5</v>
          </cell>
          <cell r="H116">
            <v>52</v>
          </cell>
          <cell r="I116">
            <v>161.5</v>
          </cell>
          <cell r="J116">
            <v>0.64600000000000002</v>
          </cell>
          <cell r="K116">
            <v>14</v>
          </cell>
        </row>
        <row r="117">
          <cell r="B117">
            <v>369</v>
          </cell>
          <cell r="C117" t="str">
            <v xml:space="preserve">Bath </v>
          </cell>
          <cell r="D117" t="str">
            <v>three</v>
          </cell>
          <cell r="E117" t="str">
            <v>Georgina Bryce</v>
          </cell>
          <cell r="F117" t="str">
            <v>Trefaldwyn Dylan</v>
          </cell>
          <cell r="G117">
            <v>119</v>
          </cell>
          <cell r="H117">
            <v>54</v>
          </cell>
          <cell r="I117">
            <v>173</v>
          </cell>
          <cell r="J117">
            <v>0.69199999999999995</v>
          </cell>
          <cell r="K117">
            <v>2</v>
          </cell>
        </row>
        <row r="118">
          <cell r="B118">
            <v>370</v>
          </cell>
          <cell r="C118" t="str">
            <v xml:space="preserve">Veteran </v>
          </cell>
          <cell r="D118" t="str">
            <v>one</v>
          </cell>
          <cell r="E118" t="str">
            <v>Chloe Little</v>
          </cell>
          <cell r="F118" t="str">
            <v>Croft Limited Edition</v>
          </cell>
          <cell r="G118"/>
          <cell r="H118"/>
          <cell r="I118">
            <v>0</v>
          </cell>
          <cell r="J118">
            <v>0</v>
          </cell>
          <cell r="K118">
            <v>0</v>
          </cell>
        </row>
        <row r="119">
          <cell r="B119">
            <v>371</v>
          </cell>
          <cell r="C119" t="str">
            <v>Veteran</v>
          </cell>
          <cell r="D119" t="str">
            <v>Two</v>
          </cell>
          <cell r="E119" t="str">
            <v>Sue Hocking</v>
          </cell>
          <cell r="F119" t="str">
            <v>Welsh Harmony</v>
          </cell>
          <cell r="G119">
            <v>107.5</v>
          </cell>
          <cell r="H119">
            <v>51</v>
          </cell>
          <cell r="I119">
            <v>158.5</v>
          </cell>
          <cell r="J119">
            <v>0.63400000000000001</v>
          </cell>
          <cell r="K119">
            <v>18</v>
          </cell>
        </row>
        <row r="120">
          <cell r="B120">
            <v>372</v>
          </cell>
          <cell r="C120" t="str">
            <v xml:space="preserve">SVRC </v>
          </cell>
          <cell r="D120" t="str">
            <v>Contraltos</v>
          </cell>
          <cell r="E120" t="str">
            <v>Kathryn Hannam *</v>
          </cell>
          <cell r="F120" t="str">
            <v>Lionheart Xanthius of Phthia</v>
          </cell>
          <cell r="G120">
            <v>108.5</v>
          </cell>
          <cell r="H120">
            <v>53</v>
          </cell>
          <cell r="I120">
            <v>161.5</v>
          </cell>
          <cell r="J120">
            <v>0.64600000000000002</v>
          </cell>
          <cell r="K120">
            <v>12</v>
          </cell>
        </row>
        <row r="121">
          <cell r="B121">
            <v>373</v>
          </cell>
          <cell r="C121" t="str">
            <v xml:space="preserve">Frampton </v>
          </cell>
          <cell r="D121" t="str">
            <v>one</v>
          </cell>
          <cell r="E121" t="str">
            <v>Sarah Witchell *</v>
          </cell>
          <cell r="F121" t="str">
            <v>Spot On VIII</v>
          </cell>
          <cell r="G121">
            <v>111.5</v>
          </cell>
          <cell r="H121">
            <v>55</v>
          </cell>
          <cell r="I121">
            <v>166.5</v>
          </cell>
          <cell r="J121">
            <v>0.66600000000000004</v>
          </cell>
          <cell r="K121">
            <v>6</v>
          </cell>
        </row>
        <row r="122">
          <cell r="B122">
            <v>374</v>
          </cell>
          <cell r="C122" t="str">
            <v>Kingsleaze</v>
          </cell>
          <cell r="D122" t="str">
            <v>team</v>
          </cell>
          <cell r="E122" t="str">
            <v>Chantelle Symonds *</v>
          </cell>
          <cell r="F122" t="str">
            <v>Stadmorslow Coffee &amp; Cream</v>
          </cell>
          <cell r="G122">
            <v>120</v>
          </cell>
          <cell r="H122">
            <v>57</v>
          </cell>
          <cell r="I122">
            <v>177</v>
          </cell>
          <cell r="J122">
            <v>0.70799999999999996</v>
          </cell>
          <cell r="K122">
            <v>1</v>
          </cell>
        </row>
        <row r="123">
          <cell r="B123">
            <v>375</v>
          </cell>
          <cell r="C123" t="str">
            <v xml:space="preserve">Cotswold Edge </v>
          </cell>
          <cell r="D123" t="str">
            <v>three</v>
          </cell>
          <cell r="E123" t="str">
            <v>Bryony Jones *</v>
          </cell>
          <cell r="F123" t="str">
            <v>Northcliff Samantha</v>
          </cell>
          <cell r="G123">
            <v>116</v>
          </cell>
          <cell r="H123">
            <v>56</v>
          </cell>
          <cell r="I123">
            <v>172</v>
          </cell>
          <cell r="J123">
            <v>0.68799999999999994</v>
          </cell>
          <cell r="K123">
            <v>3</v>
          </cell>
        </row>
        <row r="124">
          <cell r="B124">
            <v>376</v>
          </cell>
          <cell r="C124" t="str">
            <v xml:space="preserve">Wessex Gold </v>
          </cell>
          <cell r="D124" t="str">
            <v>Cabernet</v>
          </cell>
          <cell r="E124" t="str">
            <v>Terena Gough</v>
          </cell>
          <cell r="F124" t="str">
            <v>Elite Esprit</v>
          </cell>
          <cell r="G124">
            <v>99.5</v>
          </cell>
          <cell r="H124">
            <v>48</v>
          </cell>
          <cell r="I124">
            <v>147.5</v>
          </cell>
          <cell r="J124">
            <v>0.59</v>
          </cell>
          <cell r="K124">
            <v>24</v>
          </cell>
        </row>
        <row r="125">
          <cell r="B125">
            <v>377</v>
          </cell>
          <cell r="C125" t="str">
            <v xml:space="preserve">Frampton </v>
          </cell>
          <cell r="D125" t="str">
            <v>Two</v>
          </cell>
          <cell r="E125" t="str">
            <v>Sally Miles *</v>
          </cell>
          <cell r="F125" t="str">
            <v>Sydney Bay</v>
          </cell>
          <cell r="G125">
            <v>111.5</v>
          </cell>
          <cell r="H125">
            <v>50</v>
          </cell>
          <cell r="I125">
            <v>161.5</v>
          </cell>
          <cell r="J125">
            <v>0.64600000000000002</v>
          </cell>
          <cell r="K125">
            <v>15</v>
          </cell>
        </row>
        <row r="126">
          <cell r="B126">
            <v>378</v>
          </cell>
          <cell r="C126" t="str">
            <v xml:space="preserve"> SVRC - Individual </v>
          </cell>
          <cell r="D126"/>
          <cell r="E126" t="str">
            <v>Kathryn Hannam *</v>
          </cell>
          <cell r="F126" t="str">
            <v>Lionheart Xanthius of Phthia</v>
          </cell>
          <cell r="G126">
            <v>138</v>
          </cell>
          <cell r="H126">
            <v>52</v>
          </cell>
          <cell r="I126">
            <v>190</v>
          </cell>
          <cell r="J126">
            <v>0.65517241379310343</v>
          </cell>
          <cell r="K126">
            <v>2</v>
          </cell>
        </row>
        <row r="127">
          <cell r="B127">
            <v>379</v>
          </cell>
          <cell r="C127" t="str">
            <v xml:space="preserve"> Cotswold Edge - Individual </v>
          </cell>
          <cell r="D127"/>
          <cell r="E127" t="str">
            <v>Bryony Jones *</v>
          </cell>
          <cell r="F127" t="str">
            <v>Northcliffe Samantha</v>
          </cell>
          <cell r="G127">
            <v>135.5</v>
          </cell>
          <cell r="H127">
            <v>49</v>
          </cell>
          <cell r="I127">
            <v>184.5</v>
          </cell>
          <cell r="J127">
            <v>0.63620689655172413</v>
          </cell>
          <cell r="K127">
            <v>4</v>
          </cell>
        </row>
        <row r="128">
          <cell r="B128">
            <v>380</v>
          </cell>
          <cell r="C128" t="str">
            <v xml:space="preserve"> VWH - Individual </v>
          </cell>
          <cell r="D128"/>
          <cell r="E128" t="str">
            <v>Patricia Haskins</v>
          </cell>
          <cell r="F128" t="str">
            <v>Pixie Jay</v>
          </cell>
          <cell r="G128">
            <v>143</v>
          </cell>
          <cell r="H128">
            <v>53</v>
          </cell>
          <cell r="I128">
            <v>196</v>
          </cell>
          <cell r="J128">
            <v>0.67586206896551726</v>
          </cell>
          <cell r="K128">
            <v>1</v>
          </cell>
        </row>
        <row r="129">
          <cell r="B129">
            <v>381</v>
          </cell>
          <cell r="C129" t="str">
            <v xml:space="preserve"> Frampton -Individual </v>
          </cell>
          <cell r="D129"/>
          <cell r="E129" t="str">
            <v>Sarah Witchell *</v>
          </cell>
          <cell r="F129" t="str">
            <v>Spot On VIII</v>
          </cell>
          <cell r="G129">
            <v>124</v>
          </cell>
          <cell r="H129">
            <v>47</v>
          </cell>
          <cell r="I129">
            <v>171</v>
          </cell>
          <cell r="J129">
            <v>0.58965517241379306</v>
          </cell>
          <cell r="K129">
            <v>6</v>
          </cell>
        </row>
        <row r="130">
          <cell r="B130">
            <v>382</v>
          </cell>
          <cell r="C130" t="str">
            <v xml:space="preserve"> Frampton - Individual </v>
          </cell>
          <cell r="D130"/>
          <cell r="E130" t="str">
            <v>Sally Miles *</v>
          </cell>
          <cell r="F130" t="str">
            <v>Sidney Bay</v>
          </cell>
          <cell r="G130">
            <v>129</v>
          </cell>
          <cell r="H130">
            <v>50</v>
          </cell>
          <cell r="I130">
            <v>179</v>
          </cell>
          <cell r="J130">
            <v>0.61724137931034484</v>
          </cell>
          <cell r="K130">
            <v>5</v>
          </cell>
        </row>
        <row r="131">
          <cell r="B131">
            <v>383</v>
          </cell>
          <cell r="C131" t="str">
            <v>Kingsleaze - Individual</v>
          </cell>
          <cell r="D131"/>
          <cell r="E131" t="str">
            <v>Chantelle Symonds *</v>
          </cell>
          <cell r="F131" t="str">
            <v>Stadmorslow Coffee &amp; Cream</v>
          </cell>
          <cell r="G131">
            <v>138.5</v>
          </cell>
          <cell r="H131">
            <v>51</v>
          </cell>
          <cell r="I131">
            <v>189.5</v>
          </cell>
          <cell r="J131">
            <v>0.65344827586206899</v>
          </cell>
          <cell r="K131">
            <v>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D3</v>
          </cell>
        </row>
        <row r="2">
          <cell r="A2" t="str">
            <v>Number</v>
          </cell>
          <cell r="B2" t="str">
            <v>Club</v>
          </cell>
          <cell r="C2" t="str">
            <v>Team</v>
          </cell>
          <cell r="D2" t="str">
            <v>Rider</v>
          </cell>
          <cell r="E2" t="str">
            <v>Horse</v>
          </cell>
          <cell r="F2" t="str">
            <v>Test score</v>
          </cell>
          <cell r="G2" t="str">
            <v xml:space="preserve">Coll  </v>
          </cell>
          <cell r="H2" t="str">
            <v>Total score</v>
          </cell>
          <cell r="I2" t="str">
            <v xml:space="preserve"> Percentage</v>
          </cell>
          <cell r="J2" t="str">
            <v>PLACING</v>
          </cell>
        </row>
        <row r="3">
          <cell r="A3">
            <v>122</v>
          </cell>
          <cell r="B3" t="str">
            <v xml:space="preserve">Kennet Vale </v>
          </cell>
          <cell r="C3" t="str">
            <v>Prosecco</v>
          </cell>
          <cell r="D3" t="str">
            <v>Alison McFaull</v>
          </cell>
          <cell r="E3" t="str">
            <v>Moorlands Ambassador</v>
          </cell>
          <cell r="F3">
            <v>123.5</v>
          </cell>
          <cell r="G3">
            <v>59</v>
          </cell>
          <cell r="H3">
            <v>182.5</v>
          </cell>
          <cell r="I3">
            <v>0.73</v>
          </cell>
          <cell r="J3">
            <v>1</v>
          </cell>
        </row>
        <row r="4">
          <cell r="A4">
            <v>115</v>
          </cell>
          <cell r="B4" t="str">
            <v xml:space="preserve">B&amp;D </v>
          </cell>
          <cell r="C4" t="str">
            <v>Yellow</v>
          </cell>
          <cell r="D4" t="str">
            <v>Andrea Cox</v>
          </cell>
          <cell r="E4" t="str">
            <v>Dav</v>
          </cell>
          <cell r="F4">
            <v>120</v>
          </cell>
          <cell r="G4">
            <v>57</v>
          </cell>
          <cell r="H4">
            <v>177</v>
          </cell>
          <cell r="I4">
            <v>0.70799999999999996</v>
          </cell>
          <cell r="J4">
            <v>2</v>
          </cell>
        </row>
        <row r="5">
          <cell r="A5">
            <v>113</v>
          </cell>
          <cell r="B5" t="str">
            <v xml:space="preserve">SVRC </v>
          </cell>
          <cell r="C5" t="str">
            <v>Sopranos</v>
          </cell>
          <cell r="D5" t="str">
            <v>Alison Brown</v>
          </cell>
          <cell r="E5" t="str">
            <v>Seanto Labrys</v>
          </cell>
          <cell r="F5">
            <v>120</v>
          </cell>
          <cell r="G5">
            <v>55</v>
          </cell>
          <cell r="H5">
            <v>175</v>
          </cell>
          <cell r="I5">
            <v>0.7</v>
          </cell>
          <cell r="J5">
            <v>3</v>
          </cell>
        </row>
        <row r="6">
          <cell r="A6">
            <v>111</v>
          </cell>
          <cell r="B6" t="str">
            <v xml:space="preserve">SVRC </v>
          </cell>
          <cell r="C6" t="str">
            <v>Bass</v>
          </cell>
          <cell r="D6" t="str">
            <v>Keely Pearce</v>
          </cell>
          <cell r="E6" t="str">
            <v>The Midnight Hero</v>
          </cell>
          <cell r="F6">
            <v>118.5</v>
          </cell>
          <cell r="G6">
            <v>55</v>
          </cell>
          <cell r="H6">
            <v>173.5</v>
          </cell>
          <cell r="I6">
            <v>0.69399999999999995</v>
          </cell>
          <cell r="J6">
            <v>4</v>
          </cell>
        </row>
        <row r="7">
          <cell r="A7">
            <v>126</v>
          </cell>
          <cell r="B7" t="str">
            <v xml:space="preserve">Wessex Gold </v>
          </cell>
          <cell r="C7" t="str">
            <v>Cabernet</v>
          </cell>
          <cell r="D7" t="str">
            <v>Wendy Lappington</v>
          </cell>
          <cell r="E7" t="str">
            <v>Loxley Monkey</v>
          </cell>
          <cell r="F7">
            <v>115.5</v>
          </cell>
          <cell r="G7">
            <v>56</v>
          </cell>
          <cell r="H7">
            <v>171.5</v>
          </cell>
          <cell r="I7">
            <v>0.68600000000000005</v>
          </cell>
          <cell r="J7">
            <v>5</v>
          </cell>
        </row>
        <row r="8">
          <cell r="A8">
            <v>125</v>
          </cell>
          <cell r="B8" t="str">
            <v xml:space="preserve">Wessex Gold </v>
          </cell>
          <cell r="C8" t="str">
            <v>Shiraz</v>
          </cell>
          <cell r="D8" t="str">
            <v>Bex Greenwood</v>
          </cell>
          <cell r="E8" t="str">
            <v>Cannabel</v>
          </cell>
          <cell r="F8">
            <v>116</v>
          </cell>
          <cell r="G8">
            <v>55</v>
          </cell>
          <cell r="H8">
            <v>171</v>
          </cell>
          <cell r="I8">
            <v>0.68400000000000005</v>
          </cell>
          <cell r="J8">
            <v>6</v>
          </cell>
        </row>
        <row r="9">
          <cell r="A9">
            <v>121</v>
          </cell>
          <cell r="B9" t="str">
            <v xml:space="preserve">Kennet Vale </v>
          </cell>
          <cell r="C9" t="str">
            <v>Sauvignon</v>
          </cell>
          <cell r="D9" t="str">
            <v>Jo Calder</v>
          </cell>
          <cell r="E9" t="str">
            <v>Ridgeway Lady</v>
          </cell>
          <cell r="F9">
            <v>116</v>
          </cell>
          <cell r="G9">
            <v>54</v>
          </cell>
          <cell r="H9">
            <v>170</v>
          </cell>
          <cell r="I9">
            <v>0.68</v>
          </cell>
          <cell r="J9">
            <v>7</v>
          </cell>
        </row>
        <row r="10">
          <cell r="A10">
            <v>117</v>
          </cell>
          <cell r="B10" t="str">
            <v xml:space="preserve">B&amp;D </v>
          </cell>
          <cell r="C10" t="str">
            <v>Blue</v>
          </cell>
          <cell r="D10" t="str">
            <v>Karen Gobey</v>
          </cell>
          <cell r="E10" t="str">
            <v>Innocent Violet</v>
          </cell>
          <cell r="F10">
            <v>115.5</v>
          </cell>
          <cell r="G10">
            <v>53</v>
          </cell>
          <cell r="H10">
            <v>168.5</v>
          </cell>
          <cell r="I10">
            <v>0.67400000000000004</v>
          </cell>
          <cell r="J10">
            <v>8</v>
          </cell>
        </row>
        <row r="11">
          <cell r="A11">
            <v>129</v>
          </cell>
          <cell r="B11" t="str">
            <v xml:space="preserve">Frampton </v>
          </cell>
          <cell r="C11" t="str">
            <v>one</v>
          </cell>
          <cell r="D11" t="str">
            <v>Melanie Glover</v>
          </cell>
          <cell r="E11" t="str">
            <v>Lakeside Cool Guy</v>
          </cell>
          <cell r="F11">
            <v>111.5</v>
          </cell>
          <cell r="G11">
            <v>52</v>
          </cell>
          <cell r="H11">
            <v>163.5</v>
          </cell>
          <cell r="I11">
            <v>0.65400000000000003</v>
          </cell>
          <cell r="J11">
            <v>9</v>
          </cell>
        </row>
        <row r="12">
          <cell r="A12">
            <v>140</v>
          </cell>
          <cell r="B12" t="str">
            <v>Swindon</v>
          </cell>
          <cell r="C12" t="str">
            <v>Team</v>
          </cell>
          <cell r="D12" t="str">
            <v>Nicola Davis</v>
          </cell>
          <cell r="E12" t="str">
            <v>Cookworthy Ransome</v>
          </cell>
          <cell r="F12">
            <v>112.5</v>
          </cell>
          <cell r="G12">
            <v>51</v>
          </cell>
          <cell r="H12">
            <v>163.5</v>
          </cell>
          <cell r="I12">
            <v>0.65400000000000003</v>
          </cell>
          <cell r="J12">
            <v>10</v>
          </cell>
        </row>
        <row r="13">
          <cell r="A13">
            <v>130</v>
          </cell>
          <cell r="B13" t="str">
            <v xml:space="preserve">Frampton </v>
          </cell>
          <cell r="C13" t="str">
            <v>two</v>
          </cell>
          <cell r="D13" t="str">
            <v>Holly Bragg</v>
          </cell>
          <cell r="E13" t="str">
            <v>Sandstorm</v>
          </cell>
          <cell r="F13">
            <v>110</v>
          </cell>
          <cell r="G13">
            <v>52</v>
          </cell>
          <cell r="H13">
            <v>162</v>
          </cell>
          <cell r="I13">
            <v>0.64800000000000002</v>
          </cell>
          <cell r="J13">
            <v>11</v>
          </cell>
        </row>
        <row r="14">
          <cell r="A14">
            <v>114</v>
          </cell>
          <cell r="B14" t="str">
            <v xml:space="preserve">SVRC </v>
          </cell>
          <cell r="C14" t="str">
            <v>Tenas</v>
          </cell>
          <cell r="D14" t="str">
            <v>Eliza George</v>
          </cell>
          <cell r="E14" t="str">
            <v>Autumn Cherokee</v>
          </cell>
          <cell r="F14">
            <v>110</v>
          </cell>
          <cell r="G14">
            <v>51</v>
          </cell>
          <cell r="H14">
            <v>161</v>
          </cell>
          <cell r="I14">
            <v>0.64400000000000002</v>
          </cell>
          <cell r="J14">
            <v>12</v>
          </cell>
        </row>
        <row r="15">
          <cell r="A15">
            <v>123</v>
          </cell>
          <cell r="B15" t="str">
            <v xml:space="preserve">VWH </v>
          </cell>
          <cell r="C15" t="str">
            <v>Lions</v>
          </cell>
          <cell r="D15" t="str">
            <v>Fiona Symes</v>
          </cell>
          <cell r="E15" t="str">
            <v>Hackpen Heights</v>
          </cell>
          <cell r="F15">
            <v>107</v>
          </cell>
          <cell r="G15">
            <v>50</v>
          </cell>
          <cell r="H15">
            <v>157</v>
          </cell>
          <cell r="I15">
            <v>0.628</v>
          </cell>
          <cell r="J15">
            <v>13</v>
          </cell>
        </row>
        <row r="16">
          <cell r="A16">
            <v>118</v>
          </cell>
          <cell r="B16" t="str">
            <v xml:space="preserve">Bath </v>
          </cell>
          <cell r="C16" t="str">
            <v>one</v>
          </cell>
          <cell r="D16" t="str">
            <v>Jessica Watts</v>
          </cell>
          <cell r="E16" t="str">
            <v>Fosters Boy</v>
          </cell>
          <cell r="F16">
            <v>106.5</v>
          </cell>
          <cell r="G16">
            <v>50</v>
          </cell>
          <cell r="H16">
            <v>156.5</v>
          </cell>
          <cell r="I16">
            <v>0.626</v>
          </cell>
          <cell r="J16">
            <v>14</v>
          </cell>
        </row>
        <row r="17">
          <cell r="A17">
            <v>127</v>
          </cell>
          <cell r="B17" t="str">
            <v>Veterans</v>
          </cell>
          <cell r="C17" t="str">
            <v>one</v>
          </cell>
          <cell r="D17" t="str">
            <v>Alice Cuff</v>
          </cell>
          <cell r="E17" t="str">
            <v>Sienna</v>
          </cell>
          <cell r="F17">
            <v>106.5</v>
          </cell>
          <cell r="G17">
            <v>50</v>
          </cell>
          <cell r="H17">
            <v>156.5</v>
          </cell>
          <cell r="I17">
            <v>0.626</v>
          </cell>
          <cell r="J17">
            <v>15</v>
          </cell>
        </row>
        <row r="18">
          <cell r="A18">
            <v>141</v>
          </cell>
          <cell r="B18" t="str">
            <v>Kingsleaze</v>
          </cell>
          <cell r="C18" t="str">
            <v>Team</v>
          </cell>
          <cell r="D18" t="str">
            <v>Steph Bond</v>
          </cell>
          <cell r="E18" t="str">
            <v>Young Esquire</v>
          </cell>
          <cell r="F18">
            <v>105</v>
          </cell>
          <cell r="G18">
            <v>50</v>
          </cell>
          <cell r="H18">
            <v>155</v>
          </cell>
          <cell r="I18">
            <v>0.62</v>
          </cell>
          <cell r="J18">
            <v>16</v>
          </cell>
        </row>
        <row r="19">
          <cell r="A19">
            <v>110</v>
          </cell>
          <cell r="B19" t="str">
            <v xml:space="preserve">SVRC </v>
          </cell>
          <cell r="C19" t="str">
            <v>Baritones</v>
          </cell>
          <cell r="D19" t="str">
            <v>Maddie Lacey Duke</v>
          </cell>
          <cell r="E19" t="str">
            <v>Delsown Derwin Island</v>
          </cell>
          <cell r="F19">
            <v>105.5</v>
          </cell>
          <cell r="G19">
            <v>49</v>
          </cell>
          <cell r="H19">
            <v>154.5</v>
          </cell>
          <cell r="I19">
            <v>0.61799999999999999</v>
          </cell>
          <cell r="J19">
            <v>17</v>
          </cell>
        </row>
        <row r="20">
          <cell r="A20">
            <v>120</v>
          </cell>
          <cell r="B20" t="str">
            <v xml:space="preserve">Bath </v>
          </cell>
          <cell r="C20" t="str">
            <v>three</v>
          </cell>
          <cell r="D20" t="str">
            <v>Janet Knight</v>
          </cell>
          <cell r="E20" t="str">
            <v>Johnny II</v>
          </cell>
          <cell r="F20">
            <v>105</v>
          </cell>
          <cell r="G20">
            <v>49</v>
          </cell>
          <cell r="H20">
            <v>154</v>
          </cell>
          <cell r="I20">
            <v>0.61599999999999999</v>
          </cell>
          <cell r="J20">
            <v>18</v>
          </cell>
        </row>
        <row r="21">
          <cell r="A21">
            <v>132</v>
          </cell>
          <cell r="B21" t="str">
            <v xml:space="preserve">Cotswold Edge </v>
          </cell>
          <cell r="C21" t="str">
            <v>two</v>
          </cell>
          <cell r="D21" t="str">
            <v>Leanne Fitton</v>
          </cell>
          <cell r="E21" t="str">
            <v>Imperial Galaxy</v>
          </cell>
          <cell r="F21">
            <v>103.5</v>
          </cell>
          <cell r="G21">
            <v>50</v>
          </cell>
          <cell r="H21">
            <v>153.5</v>
          </cell>
          <cell r="I21">
            <v>0.61399999999999999</v>
          </cell>
          <cell r="J21">
            <v>19</v>
          </cell>
        </row>
        <row r="22">
          <cell r="A22">
            <v>133</v>
          </cell>
          <cell r="B22" t="str">
            <v xml:space="preserve">Cotswold Edge </v>
          </cell>
          <cell r="C22" t="str">
            <v>three</v>
          </cell>
          <cell r="D22" t="str">
            <v>Justine Scott</v>
          </cell>
          <cell r="E22" t="str">
            <v>Harley Beans</v>
          </cell>
          <cell r="F22">
            <v>105</v>
          </cell>
          <cell r="G22">
            <v>48</v>
          </cell>
          <cell r="H22">
            <v>153</v>
          </cell>
          <cell r="I22">
            <v>0.61199999999999999</v>
          </cell>
          <cell r="J22">
            <v>20</v>
          </cell>
        </row>
        <row r="23">
          <cell r="A23">
            <v>116</v>
          </cell>
          <cell r="B23" t="str">
            <v xml:space="preserve">B&amp;D </v>
          </cell>
          <cell r="C23" t="str">
            <v>Red</v>
          </cell>
          <cell r="D23" t="str">
            <v>Sarah Couzens</v>
          </cell>
          <cell r="E23" t="str">
            <v>Sandskier</v>
          </cell>
          <cell r="F23">
            <v>102.5</v>
          </cell>
          <cell r="G23">
            <v>50</v>
          </cell>
          <cell r="H23">
            <v>152.5</v>
          </cell>
          <cell r="I23">
            <v>0.61</v>
          </cell>
          <cell r="J23">
            <v>21</v>
          </cell>
        </row>
        <row r="24">
          <cell r="A24">
            <v>124</v>
          </cell>
          <cell r="B24" t="str">
            <v>VWH</v>
          </cell>
          <cell r="C24" t="str">
            <v>Tigers</v>
          </cell>
          <cell r="D24" t="str">
            <v>Jo Thornton</v>
          </cell>
          <cell r="E24" t="str">
            <v>Greystone Galway Bay</v>
          </cell>
          <cell r="F24">
            <v>104.5</v>
          </cell>
          <cell r="G24">
            <v>48</v>
          </cell>
          <cell r="H24">
            <v>152.5</v>
          </cell>
          <cell r="I24">
            <v>0.61</v>
          </cell>
          <cell r="J24">
            <v>22</v>
          </cell>
        </row>
        <row r="25">
          <cell r="A25">
            <v>131</v>
          </cell>
          <cell r="B25" t="str">
            <v xml:space="preserve">Cotswold Edge </v>
          </cell>
          <cell r="C25" t="str">
            <v>one</v>
          </cell>
          <cell r="D25" t="str">
            <v>Sophie Shipton</v>
          </cell>
          <cell r="E25" t="str">
            <v>Centina</v>
          </cell>
          <cell r="F25">
            <v>102.5</v>
          </cell>
          <cell r="G25">
            <v>50</v>
          </cell>
          <cell r="H25">
            <v>152.5</v>
          </cell>
          <cell r="I25">
            <v>0.61</v>
          </cell>
          <cell r="J25">
            <v>23</v>
          </cell>
        </row>
        <row r="26">
          <cell r="A26">
            <v>128</v>
          </cell>
          <cell r="B26" t="str">
            <v>Veterans</v>
          </cell>
          <cell r="C26" t="str">
            <v>two</v>
          </cell>
          <cell r="D26" t="str">
            <v>Rowena Moulding</v>
          </cell>
          <cell r="E26" t="str">
            <v>Page</v>
          </cell>
          <cell r="F26">
            <v>101.5</v>
          </cell>
          <cell r="G26">
            <v>47</v>
          </cell>
          <cell r="H26">
            <v>148.5</v>
          </cell>
          <cell r="I26">
            <v>0.59399999999999997</v>
          </cell>
          <cell r="J26">
            <v>24</v>
          </cell>
        </row>
        <row r="27">
          <cell r="A27">
            <v>112</v>
          </cell>
          <cell r="B27" t="str">
            <v xml:space="preserve">SVRC </v>
          </cell>
          <cell r="C27" t="str">
            <v>Contraltos</v>
          </cell>
          <cell r="D27" t="str">
            <v>Bev Snarey</v>
          </cell>
          <cell r="E27" t="str">
            <v>Rolo</v>
          </cell>
          <cell r="F27">
            <v>90</v>
          </cell>
          <cell r="G27">
            <v>45</v>
          </cell>
          <cell r="H27">
            <v>135</v>
          </cell>
          <cell r="I27">
            <v>0.54</v>
          </cell>
          <cell r="J27">
            <v>25</v>
          </cell>
        </row>
        <row r="28">
          <cell r="A28">
            <v>119</v>
          </cell>
          <cell r="B28" t="str">
            <v xml:space="preserve">Bath </v>
          </cell>
          <cell r="C28" t="str">
            <v>two</v>
          </cell>
          <cell r="D28" t="str">
            <v>Gemma Pierce</v>
          </cell>
          <cell r="E28" t="str">
            <v>Lady Lily Grey  WD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26</v>
          </cell>
        </row>
      </sheetData>
      <sheetData sheetId="12"/>
      <sheetData sheetId="13">
        <row r="1">
          <cell r="A1" t="str">
            <v>Number</v>
          </cell>
          <cell r="B1" t="str">
            <v>Club</v>
          </cell>
          <cell r="C1" t="str">
            <v>Team</v>
          </cell>
          <cell r="D1" t="str">
            <v>Rider</v>
          </cell>
          <cell r="E1" t="str">
            <v>Horse</v>
          </cell>
          <cell r="F1" t="str">
            <v>Test score</v>
          </cell>
          <cell r="G1" t="str">
            <v>Collectives</v>
          </cell>
          <cell r="H1" t="str">
            <v>Total score</v>
          </cell>
          <cell r="I1" t="str">
            <v>Overall Percentage</v>
          </cell>
          <cell r="J1" t="str">
            <v>PLACING</v>
          </cell>
        </row>
        <row r="2">
          <cell r="A2" t="str">
            <v>D10</v>
          </cell>
        </row>
        <row r="3">
          <cell r="A3">
            <v>334</v>
          </cell>
          <cell r="B3" t="str">
            <v xml:space="preserve">Wessex Gold </v>
          </cell>
          <cell r="C3" t="str">
            <v>Shiraz</v>
          </cell>
          <cell r="D3" t="str">
            <v xml:space="preserve">David Wood </v>
          </cell>
          <cell r="E3" t="str">
            <v>Fran</v>
          </cell>
          <cell r="F3">
            <v>117</v>
          </cell>
          <cell r="G3">
            <v>59</v>
          </cell>
          <cell r="H3">
            <v>176</v>
          </cell>
          <cell r="I3">
            <v>0.73333333333333328</v>
          </cell>
          <cell r="J3">
            <v>1</v>
          </cell>
        </row>
        <row r="4">
          <cell r="A4">
            <v>325</v>
          </cell>
          <cell r="B4" t="str">
            <v xml:space="preserve">B&amp;D </v>
          </cell>
          <cell r="C4" t="str">
            <v>Yellow</v>
          </cell>
          <cell r="D4" t="str">
            <v>Becky Oxenham</v>
          </cell>
          <cell r="E4" t="str">
            <v>Bee Spotted</v>
          </cell>
          <cell r="F4">
            <v>116</v>
          </cell>
          <cell r="G4">
            <v>59</v>
          </cell>
          <cell r="H4">
            <v>175</v>
          </cell>
          <cell r="I4">
            <v>0.72916666666666663</v>
          </cell>
          <cell r="J4">
            <v>2</v>
          </cell>
        </row>
        <row r="5">
          <cell r="A5">
            <v>335</v>
          </cell>
          <cell r="B5" t="str">
            <v xml:space="preserve">Wessex Gold </v>
          </cell>
          <cell r="C5" t="str">
            <v>Cabernet</v>
          </cell>
          <cell r="D5" t="str">
            <v>Rita West</v>
          </cell>
          <cell r="E5" t="str">
            <v>A lot about Lexy</v>
          </cell>
          <cell r="F5">
            <v>116</v>
          </cell>
          <cell r="G5">
            <v>58</v>
          </cell>
          <cell r="H5">
            <v>174</v>
          </cell>
          <cell r="I5">
            <v>0.72499999999999998</v>
          </cell>
          <cell r="J5">
            <v>3</v>
          </cell>
        </row>
        <row r="6">
          <cell r="A6">
            <v>329</v>
          </cell>
          <cell r="B6" t="str">
            <v xml:space="preserve">Bath </v>
          </cell>
          <cell r="C6" t="str">
            <v>three</v>
          </cell>
          <cell r="D6" t="str">
            <v>Stacey Martin</v>
          </cell>
          <cell r="E6" t="str">
            <v>Ladykillers Little John</v>
          </cell>
          <cell r="F6">
            <v>115</v>
          </cell>
          <cell r="G6">
            <v>58</v>
          </cell>
          <cell r="H6">
            <v>173</v>
          </cell>
          <cell r="I6">
            <v>0.72083333333333333</v>
          </cell>
          <cell r="J6">
            <v>4</v>
          </cell>
        </row>
        <row r="7">
          <cell r="A7">
            <v>336</v>
          </cell>
          <cell r="B7" t="str">
            <v xml:space="preserve">Veteran </v>
          </cell>
          <cell r="C7" t="str">
            <v>One</v>
          </cell>
          <cell r="D7" t="str">
            <v>Claire Phipps</v>
          </cell>
          <cell r="E7" t="str">
            <v>Disaronno</v>
          </cell>
          <cell r="F7">
            <v>113.5</v>
          </cell>
          <cell r="G7">
            <v>59</v>
          </cell>
          <cell r="H7">
            <v>172.5</v>
          </cell>
          <cell r="I7">
            <v>0.71875</v>
          </cell>
          <cell r="J7">
            <v>5</v>
          </cell>
        </row>
        <row r="8">
          <cell r="A8">
            <v>332</v>
          </cell>
          <cell r="B8" t="str">
            <v xml:space="preserve">VWH </v>
          </cell>
          <cell r="C8" t="str">
            <v>Lions</v>
          </cell>
          <cell r="D8" t="str">
            <v>Sarah McMurray</v>
          </cell>
          <cell r="E8" t="str">
            <v>Super Love</v>
          </cell>
          <cell r="F8">
            <v>113</v>
          </cell>
          <cell r="G8">
            <v>58</v>
          </cell>
          <cell r="H8">
            <v>171</v>
          </cell>
          <cell r="I8">
            <v>0.71250000000000002</v>
          </cell>
          <cell r="J8">
            <v>6</v>
          </cell>
        </row>
        <row r="9">
          <cell r="A9">
            <v>346</v>
          </cell>
          <cell r="B9" t="str">
            <v xml:space="preserve">Bath </v>
          </cell>
          <cell r="C9" t="str">
            <v>Two</v>
          </cell>
          <cell r="D9" t="str">
            <v>Kate Raynor</v>
          </cell>
          <cell r="E9" t="str">
            <v>Paxford Whitney</v>
          </cell>
          <cell r="F9">
            <v>112.5</v>
          </cell>
          <cell r="G9">
            <v>57</v>
          </cell>
          <cell r="H9">
            <v>169.5</v>
          </cell>
          <cell r="I9">
            <v>0.70625000000000004</v>
          </cell>
          <cell r="J9">
            <v>7</v>
          </cell>
        </row>
        <row r="10">
          <cell r="A10">
            <v>338</v>
          </cell>
          <cell r="B10" t="str">
            <v xml:space="preserve">Cotswold Edge </v>
          </cell>
          <cell r="C10" t="str">
            <v>One</v>
          </cell>
          <cell r="D10" t="str">
            <v>Bryony Jones *</v>
          </cell>
          <cell r="E10" t="str">
            <v>Scarlett Fantasy</v>
          </cell>
          <cell r="F10">
            <v>110</v>
          </cell>
          <cell r="G10">
            <v>55</v>
          </cell>
          <cell r="H10">
            <v>165</v>
          </cell>
          <cell r="I10">
            <v>0.6875</v>
          </cell>
          <cell r="J10">
            <v>8</v>
          </cell>
        </row>
        <row r="11">
          <cell r="A11">
            <v>337</v>
          </cell>
          <cell r="B11" t="str">
            <v>Frampton</v>
          </cell>
          <cell r="C11" t="str">
            <v>Two</v>
          </cell>
          <cell r="D11" t="str">
            <v>Rachael Chamberlayne</v>
          </cell>
          <cell r="E11" t="str">
            <v>The Gloster Gremlin</v>
          </cell>
          <cell r="F11">
            <v>108.5</v>
          </cell>
          <cell r="G11">
            <v>54</v>
          </cell>
          <cell r="H11">
            <v>162.5</v>
          </cell>
          <cell r="I11">
            <v>0.67708333333333337</v>
          </cell>
          <cell r="J11">
            <v>9</v>
          </cell>
        </row>
        <row r="12">
          <cell r="A12">
            <v>339</v>
          </cell>
          <cell r="B12" t="str">
            <v xml:space="preserve">Cotswold Edge </v>
          </cell>
          <cell r="C12" t="str">
            <v>Two</v>
          </cell>
          <cell r="D12" t="str">
            <v>Rachel Sheldon *</v>
          </cell>
          <cell r="E12" t="str">
            <v>Leighland Melody</v>
          </cell>
          <cell r="F12">
            <v>108</v>
          </cell>
          <cell r="G12">
            <v>54</v>
          </cell>
          <cell r="H12">
            <v>162</v>
          </cell>
          <cell r="I12">
            <v>0.67500000000000004</v>
          </cell>
          <cell r="J12">
            <v>10</v>
          </cell>
        </row>
        <row r="13">
          <cell r="A13">
            <v>326</v>
          </cell>
          <cell r="B13" t="str">
            <v xml:space="preserve">B&amp;D </v>
          </cell>
          <cell r="C13" t="str">
            <v>Red</v>
          </cell>
          <cell r="D13" t="str">
            <v>Shanice Walton</v>
          </cell>
          <cell r="E13" t="str">
            <v>Verdict</v>
          </cell>
          <cell r="F13">
            <v>108.5</v>
          </cell>
          <cell r="G13">
            <v>53</v>
          </cell>
          <cell r="H13">
            <v>161.5</v>
          </cell>
          <cell r="I13">
            <v>0.67291666666666672</v>
          </cell>
          <cell r="J13">
            <v>11</v>
          </cell>
        </row>
        <row r="14">
          <cell r="A14">
            <v>348</v>
          </cell>
          <cell r="B14" t="str">
            <v>Kingsleaze</v>
          </cell>
          <cell r="C14" t="str">
            <v>Team</v>
          </cell>
          <cell r="D14" t="str">
            <v>Sue Ravenhill Handley</v>
          </cell>
          <cell r="E14" t="str">
            <v>Perrots Hill</v>
          </cell>
          <cell r="F14">
            <v>107</v>
          </cell>
          <cell r="G14">
            <v>54</v>
          </cell>
          <cell r="H14">
            <v>161</v>
          </cell>
          <cell r="I14">
            <v>0.67083333333333328</v>
          </cell>
          <cell r="J14">
            <v>12</v>
          </cell>
        </row>
        <row r="15">
          <cell r="A15">
            <v>347</v>
          </cell>
          <cell r="B15" t="str">
            <v>Veteran</v>
          </cell>
          <cell r="C15" t="str">
            <v>Two</v>
          </cell>
          <cell r="D15" t="str">
            <v>Jess bryer</v>
          </cell>
          <cell r="E15" t="str">
            <v>Bitterwell Harmony</v>
          </cell>
          <cell r="F15">
            <v>106.5</v>
          </cell>
          <cell r="G15">
            <v>53</v>
          </cell>
          <cell r="H15">
            <v>159.5</v>
          </cell>
          <cell r="I15">
            <v>0.6645833333333333</v>
          </cell>
          <cell r="J15">
            <v>13</v>
          </cell>
        </row>
        <row r="16">
          <cell r="A16">
            <v>341</v>
          </cell>
          <cell r="B16" t="str">
            <v>Swindon</v>
          </cell>
          <cell r="C16" t="str">
            <v>Team</v>
          </cell>
          <cell r="D16" t="str">
            <v>Lynn Hawkins</v>
          </cell>
          <cell r="E16" t="str">
            <v>Winsome Winstone</v>
          </cell>
          <cell r="F16">
            <v>106.5</v>
          </cell>
          <cell r="G16">
            <v>53</v>
          </cell>
          <cell r="H16">
            <v>159.5</v>
          </cell>
          <cell r="I16">
            <v>0.6645833333333333</v>
          </cell>
          <cell r="J16">
            <v>14</v>
          </cell>
        </row>
        <row r="17">
          <cell r="A17">
            <v>328</v>
          </cell>
          <cell r="B17" t="str">
            <v xml:space="preserve">Bath </v>
          </cell>
          <cell r="C17" t="str">
            <v>one</v>
          </cell>
          <cell r="D17" t="str">
            <v>Alicia Showering</v>
          </cell>
          <cell r="E17" t="str">
            <v>Vale Royal Raphael</v>
          </cell>
          <cell r="F17">
            <v>104.5</v>
          </cell>
          <cell r="G17">
            <v>52</v>
          </cell>
          <cell r="H17">
            <v>156.5</v>
          </cell>
          <cell r="I17">
            <v>0.65208333333333335</v>
          </cell>
          <cell r="J17">
            <v>15</v>
          </cell>
        </row>
        <row r="18">
          <cell r="A18">
            <v>340</v>
          </cell>
          <cell r="B18" t="str">
            <v xml:space="preserve">Cotswold Edge </v>
          </cell>
          <cell r="C18" t="str">
            <v>Three</v>
          </cell>
          <cell r="D18" t="str">
            <v>Suzanne Taylor</v>
          </cell>
          <cell r="E18" t="str">
            <v>Speckle</v>
          </cell>
          <cell r="F18">
            <v>104</v>
          </cell>
          <cell r="G18">
            <v>52</v>
          </cell>
          <cell r="H18">
            <v>156</v>
          </cell>
          <cell r="I18">
            <v>0.65</v>
          </cell>
          <cell r="J18">
            <v>16</v>
          </cell>
        </row>
        <row r="19">
          <cell r="A19">
            <v>324</v>
          </cell>
          <cell r="B19" t="str">
            <v xml:space="preserve">SVRC </v>
          </cell>
          <cell r="C19" t="str">
            <v>Tenas</v>
          </cell>
          <cell r="D19" t="str">
            <v>Elaine Gibbs</v>
          </cell>
          <cell r="E19" t="str">
            <v>V</v>
          </cell>
          <cell r="F19">
            <v>104</v>
          </cell>
          <cell r="G19">
            <v>52</v>
          </cell>
          <cell r="H19">
            <v>156</v>
          </cell>
          <cell r="I19">
            <v>0.65</v>
          </cell>
          <cell r="J19">
            <v>17</v>
          </cell>
        </row>
        <row r="20">
          <cell r="A20">
            <v>323</v>
          </cell>
          <cell r="B20" t="str">
            <v xml:space="preserve">SVRC </v>
          </cell>
          <cell r="C20" t="str">
            <v>Sopranos</v>
          </cell>
          <cell r="D20" t="str">
            <v>Steph Carter</v>
          </cell>
          <cell r="E20" t="str">
            <v>Dear Alice</v>
          </cell>
          <cell r="F20">
            <v>102.5</v>
          </cell>
          <cell r="G20">
            <v>52</v>
          </cell>
          <cell r="H20">
            <v>154.5</v>
          </cell>
          <cell r="I20">
            <v>0.64375000000000004</v>
          </cell>
          <cell r="J20">
            <v>18</v>
          </cell>
        </row>
        <row r="21">
          <cell r="A21">
            <v>345</v>
          </cell>
          <cell r="B21" t="str">
            <v xml:space="preserve">Frampton </v>
          </cell>
          <cell r="C21" t="str">
            <v>One</v>
          </cell>
          <cell r="D21" t="str">
            <v>Lucy Lazaro Keen</v>
          </cell>
          <cell r="E21" t="str">
            <v>Pandora's Elipsis</v>
          </cell>
          <cell r="F21">
            <v>101.5</v>
          </cell>
          <cell r="G21">
            <v>52</v>
          </cell>
          <cell r="H21">
            <v>153.5</v>
          </cell>
          <cell r="I21">
            <v>0.63958333333333328</v>
          </cell>
          <cell r="J21">
            <v>19</v>
          </cell>
        </row>
        <row r="22">
          <cell r="A22">
            <v>322</v>
          </cell>
          <cell r="B22" t="str">
            <v xml:space="preserve">SVRC </v>
          </cell>
          <cell r="C22" t="str">
            <v>Contraltos</v>
          </cell>
          <cell r="D22" t="str">
            <v>Carolyn Taylor</v>
          </cell>
          <cell r="E22" t="str">
            <v>Equus</v>
          </cell>
          <cell r="F22">
            <v>102.5</v>
          </cell>
          <cell r="G22">
            <v>51</v>
          </cell>
          <cell r="H22">
            <v>153.5</v>
          </cell>
          <cell r="I22">
            <v>0.63958333333333328</v>
          </cell>
          <cell r="J22">
            <v>20</v>
          </cell>
        </row>
        <row r="23">
          <cell r="A23">
            <v>320</v>
          </cell>
          <cell r="B23" t="str">
            <v xml:space="preserve">SVRC </v>
          </cell>
          <cell r="C23" t="str">
            <v>Baritones</v>
          </cell>
          <cell r="D23" t="str">
            <v>Alexandra Richards</v>
          </cell>
          <cell r="E23" t="str">
            <v>Camiente</v>
          </cell>
          <cell r="F23">
            <v>101.5</v>
          </cell>
          <cell r="G23">
            <v>52</v>
          </cell>
          <cell r="H23">
            <v>153.5</v>
          </cell>
          <cell r="I23">
            <v>0.63958333333333328</v>
          </cell>
          <cell r="J23">
            <v>21</v>
          </cell>
        </row>
        <row r="24">
          <cell r="A24">
            <v>330</v>
          </cell>
          <cell r="B24" t="str">
            <v xml:space="preserve">Kennet Vale </v>
          </cell>
          <cell r="C24" t="str">
            <v>Sauvignon</v>
          </cell>
          <cell r="D24" t="str">
            <v>Pippa Card</v>
          </cell>
          <cell r="E24" t="str">
            <v>Brave and Bold</v>
          </cell>
          <cell r="F24">
            <v>101.5</v>
          </cell>
          <cell r="G24">
            <v>51</v>
          </cell>
          <cell r="H24">
            <v>152.5</v>
          </cell>
          <cell r="I24">
            <v>0.63541666666666663</v>
          </cell>
          <cell r="J24">
            <v>22</v>
          </cell>
        </row>
        <row r="25">
          <cell r="A25">
            <v>331</v>
          </cell>
          <cell r="B25" t="str">
            <v xml:space="preserve">Kennet Vale </v>
          </cell>
          <cell r="C25" t="str">
            <v>Prosecco</v>
          </cell>
          <cell r="D25" t="str">
            <v>Justine Scott</v>
          </cell>
          <cell r="E25" t="str">
            <v>Bradleystoke</v>
          </cell>
          <cell r="F25">
            <v>101</v>
          </cell>
          <cell r="G25">
            <v>51</v>
          </cell>
          <cell r="H25">
            <v>152</v>
          </cell>
          <cell r="I25">
            <v>0.6333333333333333</v>
          </cell>
          <cell r="J25">
            <v>23</v>
          </cell>
        </row>
        <row r="26">
          <cell r="A26">
            <v>327</v>
          </cell>
          <cell r="B26" t="str">
            <v xml:space="preserve">B&amp;D </v>
          </cell>
          <cell r="C26" t="str">
            <v>Blue</v>
          </cell>
          <cell r="D26" t="str">
            <v>Sam Staniforth</v>
          </cell>
          <cell r="E26" t="str">
            <v>Bahian Alice</v>
          </cell>
          <cell r="F26">
            <v>102</v>
          </cell>
          <cell r="G26">
            <v>50</v>
          </cell>
          <cell r="H26">
            <v>152</v>
          </cell>
          <cell r="I26">
            <v>0.6333333333333333</v>
          </cell>
          <cell r="J26">
            <v>24</v>
          </cell>
        </row>
        <row r="27">
          <cell r="A27">
            <v>321</v>
          </cell>
          <cell r="B27" t="str">
            <v xml:space="preserve">SVRC </v>
          </cell>
          <cell r="C27" t="str">
            <v>Bass</v>
          </cell>
          <cell r="D27" t="str">
            <v>Kayleigh Poole</v>
          </cell>
          <cell r="E27" t="str">
            <v>Gerrie</v>
          </cell>
          <cell r="F27">
            <v>97.5</v>
          </cell>
          <cell r="G27">
            <v>50</v>
          </cell>
          <cell r="H27">
            <v>147.5</v>
          </cell>
          <cell r="I27">
            <v>0.61458333333333337</v>
          </cell>
          <cell r="J27">
            <v>25</v>
          </cell>
        </row>
        <row r="28">
          <cell r="A28">
            <v>333</v>
          </cell>
          <cell r="B28" t="str">
            <v xml:space="preserve">VWH </v>
          </cell>
          <cell r="C28" t="str">
            <v>Tigers</v>
          </cell>
          <cell r="D28" t="str">
            <v>Pippa Taylor</v>
          </cell>
          <cell r="E28" t="str">
            <v>Cookworthy Heston</v>
          </cell>
          <cell r="F28">
            <v>97</v>
          </cell>
          <cell r="G28">
            <v>49</v>
          </cell>
          <cell r="H28">
            <v>146</v>
          </cell>
          <cell r="I28">
            <v>0.60833333333333328</v>
          </cell>
          <cell r="J28">
            <v>26</v>
          </cell>
        </row>
      </sheetData>
      <sheetData sheetId="14"/>
      <sheetData sheetId="15">
        <row r="1">
          <cell r="A1" t="str">
            <v>N30</v>
          </cell>
        </row>
        <row r="2">
          <cell r="A2" t="str">
            <v>Number</v>
          </cell>
          <cell r="B2" t="str">
            <v>Club</v>
          </cell>
          <cell r="C2" t="str">
            <v>Team</v>
          </cell>
          <cell r="D2" t="str">
            <v>Rider</v>
          </cell>
          <cell r="E2" t="str">
            <v>Horse</v>
          </cell>
          <cell r="F2" t="str">
            <v>Test score</v>
          </cell>
          <cell r="G2" t="str">
            <v>Collectives</v>
          </cell>
          <cell r="H2" t="str">
            <v>Total score</v>
          </cell>
          <cell r="I2" t="str">
            <v>Overall Percentage</v>
          </cell>
          <cell r="J2" t="str">
            <v>PLACING</v>
          </cell>
        </row>
        <row r="3">
          <cell r="A3">
            <v>166</v>
          </cell>
          <cell r="B3" t="str">
            <v>Kingsleaze</v>
          </cell>
          <cell r="C3" t="str">
            <v>Team</v>
          </cell>
          <cell r="D3" t="str">
            <v>Sue Bromyard</v>
          </cell>
          <cell r="E3" t="str">
            <v>Welton Jewel</v>
          </cell>
          <cell r="F3">
            <v>123.5</v>
          </cell>
          <cell r="G3">
            <v>58</v>
          </cell>
          <cell r="H3">
            <v>181.5</v>
          </cell>
          <cell r="I3">
            <v>0.69807692307692304</v>
          </cell>
          <cell r="J3">
            <v>1</v>
          </cell>
        </row>
        <row r="4">
          <cell r="A4">
            <v>157</v>
          </cell>
          <cell r="B4" t="str">
            <v xml:space="preserve">VWH </v>
          </cell>
          <cell r="C4" t="str">
            <v>Tigers</v>
          </cell>
          <cell r="D4" t="str">
            <v>Jude Matthews</v>
          </cell>
          <cell r="E4" t="str">
            <v>Dare to Dream</v>
          </cell>
          <cell r="F4">
            <v>124.5</v>
          </cell>
          <cell r="G4">
            <v>57</v>
          </cell>
          <cell r="H4">
            <v>181.5</v>
          </cell>
          <cell r="I4">
            <v>0.69807692307692304</v>
          </cell>
          <cell r="J4">
            <v>2</v>
          </cell>
        </row>
        <row r="5">
          <cell r="A5">
            <v>145</v>
          </cell>
          <cell r="B5" t="str">
            <v xml:space="preserve">SVRC </v>
          </cell>
          <cell r="C5" t="str">
            <v>Bass</v>
          </cell>
          <cell r="D5" t="str">
            <v>Simone White *</v>
          </cell>
          <cell r="E5" t="str">
            <v>Patricia's Delight</v>
          </cell>
          <cell r="F5">
            <v>125</v>
          </cell>
          <cell r="G5">
            <v>56</v>
          </cell>
          <cell r="H5">
            <v>181</v>
          </cell>
          <cell r="I5">
            <v>0.69615384615384612</v>
          </cell>
          <cell r="J5">
            <v>3</v>
          </cell>
        </row>
        <row r="6">
          <cell r="A6">
            <v>156</v>
          </cell>
          <cell r="B6" t="str">
            <v xml:space="preserve">VWH </v>
          </cell>
          <cell r="C6" t="str">
            <v>Lions</v>
          </cell>
          <cell r="D6" t="str">
            <v>Mariana Gaussen</v>
          </cell>
          <cell r="E6" t="str">
            <v>Porta Della</v>
          </cell>
          <cell r="F6">
            <v>125.5</v>
          </cell>
          <cell r="G6">
            <v>55</v>
          </cell>
          <cell r="H6">
            <v>180.5</v>
          </cell>
          <cell r="I6">
            <v>0.69423076923076921</v>
          </cell>
          <cell r="J6">
            <v>4</v>
          </cell>
        </row>
        <row r="7">
          <cell r="A7">
            <v>150</v>
          </cell>
          <cell r="B7" t="str">
            <v xml:space="preserve">B&amp;D </v>
          </cell>
          <cell r="C7" t="str">
            <v>Red</v>
          </cell>
          <cell r="D7" t="str">
            <v>Naomi Watkins</v>
          </cell>
          <cell r="E7" t="str">
            <v>Hazevern Domino</v>
          </cell>
          <cell r="F7">
            <v>120</v>
          </cell>
          <cell r="G7">
            <v>58</v>
          </cell>
          <cell r="H7">
            <v>178</v>
          </cell>
          <cell r="I7">
            <v>0.68461538461538463</v>
          </cell>
          <cell r="J7">
            <v>5</v>
          </cell>
        </row>
        <row r="8">
          <cell r="A8">
            <v>168</v>
          </cell>
          <cell r="B8" t="str">
            <v xml:space="preserve">Veteran </v>
          </cell>
          <cell r="C8" t="str">
            <v>Two</v>
          </cell>
          <cell r="D8" t="str">
            <v>Charlotte Alford</v>
          </cell>
          <cell r="E8" t="str">
            <v>Silhouet</v>
          </cell>
          <cell r="F8">
            <v>120</v>
          </cell>
          <cell r="G8">
            <v>56</v>
          </cell>
          <cell r="H8">
            <v>176</v>
          </cell>
          <cell r="I8">
            <v>0.67692307692307696</v>
          </cell>
          <cell r="J8">
            <v>6</v>
          </cell>
        </row>
        <row r="9">
          <cell r="A9">
            <v>163</v>
          </cell>
          <cell r="B9" t="str">
            <v xml:space="preserve">Bath </v>
          </cell>
          <cell r="C9" t="str">
            <v>three</v>
          </cell>
          <cell r="D9" t="str">
            <v>Julia Stockley</v>
          </cell>
          <cell r="E9" t="str">
            <v>Devauden Melody</v>
          </cell>
          <cell r="F9">
            <v>121</v>
          </cell>
          <cell r="G9">
            <v>55</v>
          </cell>
          <cell r="H9">
            <v>176</v>
          </cell>
          <cell r="I9">
            <v>0.67692307692307696</v>
          </cell>
          <cell r="J9">
            <v>7</v>
          </cell>
        </row>
        <row r="10">
          <cell r="A10">
            <v>152</v>
          </cell>
          <cell r="B10" t="str">
            <v xml:space="preserve">Cotswold Edge </v>
          </cell>
          <cell r="C10" t="str">
            <v>one</v>
          </cell>
          <cell r="D10" t="str">
            <v>Carol McDonagh</v>
          </cell>
          <cell r="E10" t="str">
            <v>Woody</v>
          </cell>
          <cell r="F10">
            <v>121</v>
          </cell>
          <cell r="G10">
            <v>55</v>
          </cell>
          <cell r="H10">
            <v>176</v>
          </cell>
          <cell r="I10">
            <v>0.67692307692307696</v>
          </cell>
          <cell r="J10">
            <v>8</v>
          </cell>
        </row>
        <row r="11">
          <cell r="A11">
            <v>147</v>
          </cell>
          <cell r="B11" t="str">
            <v xml:space="preserve">SVRC </v>
          </cell>
          <cell r="C11" t="str">
            <v>Sopranos</v>
          </cell>
          <cell r="D11" t="str">
            <v>Sian Coles</v>
          </cell>
          <cell r="E11" t="str">
            <v>Temple Miss</v>
          </cell>
          <cell r="F11">
            <v>122</v>
          </cell>
          <cell r="G11">
            <v>54</v>
          </cell>
          <cell r="H11">
            <v>176</v>
          </cell>
          <cell r="I11">
            <v>0.67692307692307696</v>
          </cell>
          <cell r="J11">
            <v>9</v>
          </cell>
        </row>
        <row r="12">
          <cell r="A12">
            <v>162</v>
          </cell>
          <cell r="B12" t="str">
            <v xml:space="preserve">Bath </v>
          </cell>
          <cell r="C12" t="str">
            <v>Two</v>
          </cell>
          <cell r="D12" t="str">
            <v>Rachel Yeomans</v>
          </cell>
          <cell r="E12" t="str">
            <v>Dylan</v>
          </cell>
          <cell r="F12">
            <v>121</v>
          </cell>
          <cell r="G12">
            <v>54</v>
          </cell>
          <cell r="H12">
            <v>175</v>
          </cell>
          <cell r="I12">
            <v>0.67307692307692313</v>
          </cell>
          <cell r="J12">
            <v>10</v>
          </cell>
        </row>
        <row r="13">
          <cell r="A13">
            <v>153</v>
          </cell>
          <cell r="B13" t="str">
            <v xml:space="preserve">Cotswold Edge </v>
          </cell>
          <cell r="C13" t="str">
            <v>three</v>
          </cell>
          <cell r="D13" t="str">
            <v>Chris Clark</v>
          </cell>
          <cell r="E13" t="str">
            <v>Croesnant Caradog</v>
          </cell>
          <cell r="F13">
            <v>120.5</v>
          </cell>
          <cell r="G13">
            <v>54</v>
          </cell>
          <cell r="H13">
            <v>174.5</v>
          </cell>
          <cell r="I13">
            <v>0.6711538461538461</v>
          </cell>
          <cell r="J13">
            <v>11</v>
          </cell>
        </row>
        <row r="14">
          <cell r="A14">
            <v>142</v>
          </cell>
          <cell r="B14" t="str">
            <v>Swindon</v>
          </cell>
          <cell r="C14" t="str">
            <v>team</v>
          </cell>
          <cell r="D14" t="str">
            <v>Demi Davis</v>
          </cell>
          <cell r="E14" t="str">
            <v>Stella Luminosa</v>
          </cell>
          <cell r="F14">
            <v>120</v>
          </cell>
          <cell r="G14">
            <v>54</v>
          </cell>
          <cell r="H14">
            <v>174</v>
          </cell>
          <cell r="I14">
            <v>0.66923076923076918</v>
          </cell>
          <cell r="J14">
            <v>12</v>
          </cell>
        </row>
        <row r="15">
          <cell r="A15">
            <v>161</v>
          </cell>
          <cell r="B15" t="str">
            <v xml:space="preserve">Bath </v>
          </cell>
          <cell r="C15" t="str">
            <v>one</v>
          </cell>
          <cell r="D15" t="str">
            <v>Jen Watkins</v>
          </cell>
          <cell r="E15" t="str">
            <v>Rolex free</v>
          </cell>
          <cell r="F15">
            <v>120</v>
          </cell>
          <cell r="G15">
            <v>53</v>
          </cell>
          <cell r="H15">
            <v>173</v>
          </cell>
          <cell r="I15">
            <v>0.66538461538461535</v>
          </cell>
          <cell r="J15">
            <v>13</v>
          </cell>
        </row>
        <row r="16">
          <cell r="A16">
            <v>149</v>
          </cell>
          <cell r="B16" t="str">
            <v xml:space="preserve">B&amp;D </v>
          </cell>
          <cell r="C16" t="str">
            <v>Yellow</v>
          </cell>
          <cell r="D16" t="str">
            <v>Fiona Hunt *</v>
          </cell>
          <cell r="E16" t="str">
            <v>Miss Congeniality</v>
          </cell>
          <cell r="F16">
            <v>118</v>
          </cell>
          <cell r="G16">
            <v>54</v>
          </cell>
          <cell r="H16">
            <v>172</v>
          </cell>
          <cell r="I16">
            <v>0.66200000000000003</v>
          </cell>
          <cell r="J16">
            <v>14</v>
          </cell>
        </row>
        <row r="17">
          <cell r="A17">
            <v>165</v>
          </cell>
          <cell r="B17" t="str">
            <v>Frampton</v>
          </cell>
          <cell r="C17" t="str">
            <v>Two</v>
          </cell>
          <cell r="D17" t="str">
            <v>Sheenagh Bragg</v>
          </cell>
          <cell r="E17" t="str">
            <v>Star of Freedom</v>
          </cell>
          <cell r="F17">
            <v>118</v>
          </cell>
          <cell r="G17">
            <v>54</v>
          </cell>
          <cell r="H17">
            <v>172</v>
          </cell>
          <cell r="I17">
            <v>0.66153846153846152</v>
          </cell>
          <cell r="J17">
            <v>15</v>
          </cell>
        </row>
        <row r="18">
          <cell r="A18">
            <v>158</v>
          </cell>
          <cell r="B18" t="str">
            <v xml:space="preserve">Wessex Gold </v>
          </cell>
          <cell r="C18" t="str">
            <v>Shiraz</v>
          </cell>
          <cell r="D18" t="str">
            <v>Kate Parkinson Brown</v>
          </cell>
          <cell r="E18" t="str">
            <v>Limited Edition</v>
          </cell>
          <cell r="F18">
            <v>119</v>
          </cell>
          <cell r="G18">
            <v>52</v>
          </cell>
          <cell r="H18">
            <v>171</v>
          </cell>
          <cell r="I18">
            <v>0.65769230769230769</v>
          </cell>
          <cell r="J18">
            <v>16</v>
          </cell>
        </row>
        <row r="19">
          <cell r="A19">
            <v>155</v>
          </cell>
          <cell r="B19" t="str">
            <v xml:space="preserve">Kennet Vale </v>
          </cell>
          <cell r="C19" t="str">
            <v>Prosecco</v>
          </cell>
          <cell r="D19" t="str">
            <v>Becky Ormond</v>
          </cell>
          <cell r="E19" t="str">
            <v>Sieady Command</v>
          </cell>
          <cell r="F19">
            <v>117</v>
          </cell>
          <cell r="G19">
            <v>51</v>
          </cell>
          <cell r="H19">
            <v>168</v>
          </cell>
          <cell r="I19">
            <v>0.64615384615384619</v>
          </cell>
          <cell r="J19">
            <v>17</v>
          </cell>
        </row>
        <row r="20">
          <cell r="A20">
            <v>154</v>
          </cell>
          <cell r="B20" t="str">
            <v xml:space="preserve">Kennet Vale </v>
          </cell>
          <cell r="C20" t="str">
            <v>Sauvignon</v>
          </cell>
          <cell r="D20" t="str">
            <v>Hilary Lavender</v>
          </cell>
          <cell r="E20" t="str">
            <v>Padasion</v>
          </cell>
          <cell r="F20">
            <v>115</v>
          </cell>
          <cell r="G20">
            <v>52</v>
          </cell>
          <cell r="H20">
            <v>167</v>
          </cell>
          <cell r="I20">
            <v>0.64230769230769236</v>
          </cell>
          <cell r="J20">
            <v>18</v>
          </cell>
        </row>
        <row r="21">
          <cell r="A21">
            <v>151</v>
          </cell>
          <cell r="B21" t="str">
            <v xml:space="preserve">B&amp;D </v>
          </cell>
          <cell r="C21" t="str">
            <v>Blue</v>
          </cell>
          <cell r="D21" t="str">
            <v>Renee Watkins</v>
          </cell>
          <cell r="E21" t="str">
            <v>Jacobs Ladder</v>
          </cell>
          <cell r="F21">
            <v>114</v>
          </cell>
          <cell r="G21">
            <v>52</v>
          </cell>
          <cell r="H21">
            <v>166</v>
          </cell>
          <cell r="I21">
            <v>0.63846153846153841</v>
          </cell>
          <cell r="J21">
            <v>19</v>
          </cell>
        </row>
        <row r="22">
          <cell r="A22">
            <v>159</v>
          </cell>
          <cell r="B22" t="str">
            <v>Cotswold Edge</v>
          </cell>
          <cell r="C22" t="str">
            <v>two</v>
          </cell>
          <cell r="D22" t="str">
            <v>Carol McDonagh</v>
          </cell>
          <cell r="E22" t="str">
            <v>Jake</v>
          </cell>
          <cell r="F22">
            <v>113.5</v>
          </cell>
          <cell r="G22">
            <v>52</v>
          </cell>
          <cell r="H22">
            <v>165.5</v>
          </cell>
          <cell r="I22">
            <v>0.6365384615384615</v>
          </cell>
          <cell r="J22">
            <v>20</v>
          </cell>
        </row>
        <row r="23">
          <cell r="A23">
            <v>148</v>
          </cell>
          <cell r="B23" t="str">
            <v xml:space="preserve">SVRC </v>
          </cell>
          <cell r="C23" t="str">
            <v>Tenas</v>
          </cell>
          <cell r="D23" t="str">
            <v>Wendy Barke</v>
          </cell>
          <cell r="E23" t="str">
            <v>Waylands Morning Sunshine</v>
          </cell>
          <cell r="F23">
            <v>112</v>
          </cell>
          <cell r="G23">
            <v>52</v>
          </cell>
          <cell r="H23">
            <v>164</v>
          </cell>
          <cell r="I23">
            <v>0.63076923076923075</v>
          </cell>
          <cell r="J23">
            <v>21</v>
          </cell>
        </row>
        <row r="24">
          <cell r="A24">
            <v>160</v>
          </cell>
          <cell r="B24" t="str">
            <v xml:space="preserve">Wessex Gold </v>
          </cell>
          <cell r="C24" t="str">
            <v>Cabernet</v>
          </cell>
          <cell r="D24" t="str">
            <v xml:space="preserve">Kim Swift </v>
          </cell>
          <cell r="E24" t="str">
            <v>Atlas VI</v>
          </cell>
          <cell r="F24">
            <v>112</v>
          </cell>
          <cell r="G24">
            <v>52</v>
          </cell>
          <cell r="H24">
            <v>164</v>
          </cell>
          <cell r="I24">
            <v>0.63076923076923075</v>
          </cell>
          <cell r="J24">
            <v>22</v>
          </cell>
        </row>
        <row r="25">
          <cell r="A25">
            <v>167</v>
          </cell>
          <cell r="B25" t="str">
            <v xml:space="preserve">Veteran </v>
          </cell>
          <cell r="C25" t="str">
            <v>one</v>
          </cell>
          <cell r="D25" t="str">
            <v>Kathy Hooper</v>
          </cell>
          <cell r="E25" t="str">
            <v>Princetown Playboy</v>
          </cell>
          <cell r="F25">
            <v>113</v>
          </cell>
          <cell r="G25">
            <v>51</v>
          </cell>
          <cell r="H25">
            <v>164</v>
          </cell>
          <cell r="I25">
            <v>0.63076923076923075</v>
          </cell>
          <cell r="J25">
            <v>23</v>
          </cell>
        </row>
        <row r="26">
          <cell r="A26">
            <v>146</v>
          </cell>
          <cell r="B26" t="str">
            <v xml:space="preserve">SVRC </v>
          </cell>
          <cell r="C26" t="str">
            <v>Contraltos</v>
          </cell>
          <cell r="D26" t="str">
            <v>Katherine Hills</v>
          </cell>
          <cell r="E26" t="str">
            <v>Willbeard Our Whitney</v>
          </cell>
          <cell r="F26">
            <v>112</v>
          </cell>
          <cell r="G26">
            <v>49</v>
          </cell>
          <cell r="H26">
            <v>161</v>
          </cell>
          <cell r="I26">
            <v>0.61923076923076925</v>
          </cell>
          <cell r="J26">
            <v>24</v>
          </cell>
        </row>
        <row r="27">
          <cell r="A27">
            <v>144</v>
          </cell>
          <cell r="B27" t="str">
            <v xml:space="preserve">SVRC </v>
          </cell>
          <cell r="C27" t="str">
            <v>Baritones</v>
          </cell>
          <cell r="D27" t="str">
            <v xml:space="preserve">Karen Messenger </v>
          </cell>
          <cell r="E27" t="str">
            <v>Kiwi</v>
          </cell>
          <cell r="F27">
            <v>107.5</v>
          </cell>
          <cell r="G27">
            <v>47</v>
          </cell>
          <cell r="H27">
            <v>154.5</v>
          </cell>
          <cell r="I27">
            <v>0.59423076923076923</v>
          </cell>
          <cell r="J27">
            <v>25</v>
          </cell>
        </row>
        <row r="28">
          <cell r="A28">
            <v>164</v>
          </cell>
          <cell r="B28" t="str">
            <v>Frampton</v>
          </cell>
          <cell r="C28" t="str">
            <v>one</v>
          </cell>
          <cell r="D28" t="str">
            <v>Charlotte Ashmead</v>
          </cell>
          <cell r="E28" t="str">
            <v>Eternity</v>
          </cell>
          <cell r="F28">
            <v>104.5</v>
          </cell>
          <cell r="G28">
            <v>48</v>
          </cell>
          <cell r="H28">
            <v>152.5</v>
          </cell>
          <cell r="I28">
            <v>0.58653846153846156</v>
          </cell>
          <cell r="J28">
            <v>26</v>
          </cell>
        </row>
      </sheetData>
      <sheetData sheetId="16">
        <row r="1">
          <cell r="A1" t="str">
            <v>E44</v>
          </cell>
        </row>
        <row r="2">
          <cell r="A2" t="str">
            <v>Number</v>
          </cell>
          <cell r="B2" t="str">
            <v>Club</v>
          </cell>
          <cell r="C2" t="str">
            <v>Team</v>
          </cell>
          <cell r="D2" t="str">
            <v>Rider</v>
          </cell>
          <cell r="E2" t="str">
            <v>Horse</v>
          </cell>
          <cell r="F2" t="str">
            <v>Test score</v>
          </cell>
          <cell r="G2" t="str">
            <v>Collectives</v>
          </cell>
          <cell r="H2" t="str">
            <v>Total score</v>
          </cell>
          <cell r="I2" t="str">
            <v>Overall Percentage</v>
          </cell>
          <cell r="J2" t="str">
            <v>PLACING</v>
          </cell>
        </row>
        <row r="3">
          <cell r="A3">
            <v>374</v>
          </cell>
          <cell r="B3" t="str">
            <v>Kingsleaze</v>
          </cell>
          <cell r="C3" t="str">
            <v>team</v>
          </cell>
          <cell r="D3" t="str">
            <v>Chantelle Symonds *</v>
          </cell>
          <cell r="E3" t="str">
            <v>Stadmorslow Coffee &amp; Cream</v>
          </cell>
          <cell r="F3">
            <v>120</v>
          </cell>
          <cell r="G3">
            <v>57</v>
          </cell>
          <cell r="H3">
            <v>177</v>
          </cell>
          <cell r="I3">
            <v>0.70799999999999996</v>
          </cell>
          <cell r="J3">
            <v>1</v>
          </cell>
        </row>
        <row r="4">
          <cell r="A4">
            <v>369</v>
          </cell>
          <cell r="B4" t="str">
            <v xml:space="preserve">Bath </v>
          </cell>
          <cell r="C4" t="str">
            <v>three</v>
          </cell>
          <cell r="D4" t="str">
            <v>Georgina Bryce</v>
          </cell>
          <cell r="E4" t="str">
            <v>Trefaldwyn Dylan</v>
          </cell>
          <cell r="F4">
            <v>119</v>
          </cell>
          <cell r="G4">
            <v>54</v>
          </cell>
          <cell r="H4">
            <v>173</v>
          </cell>
          <cell r="I4">
            <v>0.69199999999999995</v>
          </cell>
          <cell r="J4">
            <v>2</v>
          </cell>
        </row>
        <row r="5">
          <cell r="A5">
            <v>375</v>
          </cell>
          <cell r="B5" t="str">
            <v xml:space="preserve">Cotswold Edge </v>
          </cell>
          <cell r="C5" t="str">
            <v>three</v>
          </cell>
          <cell r="D5" t="str">
            <v>Bryony Jones *</v>
          </cell>
          <cell r="E5" t="str">
            <v>Northcliff Samantha</v>
          </cell>
          <cell r="F5">
            <v>116</v>
          </cell>
          <cell r="G5">
            <v>56</v>
          </cell>
          <cell r="H5">
            <v>172</v>
          </cell>
          <cell r="I5">
            <v>0.68799999999999994</v>
          </cell>
          <cell r="J5">
            <v>3</v>
          </cell>
        </row>
        <row r="6">
          <cell r="A6">
            <v>350</v>
          </cell>
          <cell r="B6" t="str">
            <v xml:space="preserve">Cotswold Edge </v>
          </cell>
          <cell r="C6" t="str">
            <v>one</v>
          </cell>
          <cell r="D6" t="str">
            <v>Rachel Sheldon *</v>
          </cell>
          <cell r="E6" t="str">
            <v>Libris Royal Weld</v>
          </cell>
          <cell r="F6">
            <v>115</v>
          </cell>
          <cell r="G6">
            <v>54</v>
          </cell>
          <cell r="H6">
            <v>169</v>
          </cell>
          <cell r="I6">
            <v>0.67600000000000005</v>
          </cell>
          <cell r="J6">
            <v>4</v>
          </cell>
        </row>
        <row r="7">
          <cell r="A7">
            <v>354</v>
          </cell>
          <cell r="B7" t="str">
            <v xml:space="preserve">SVRC </v>
          </cell>
          <cell r="C7" t="str">
            <v>Bass</v>
          </cell>
          <cell r="D7" t="str">
            <v>Georgina Hambly</v>
          </cell>
          <cell r="E7" t="str">
            <v>Hilldown Harley</v>
          </cell>
          <cell r="F7">
            <v>114</v>
          </cell>
          <cell r="G7">
            <v>54</v>
          </cell>
          <cell r="H7">
            <v>168</v>
          </cell>
          <cell r="I7">
            <v>0.67200000000000004</v>
          </cell>
          <cell r="J7">
            <v>5</v>
          </cell>
        </row>
        <row r="8">
          <cell r="A8">
            <v>373</v>
          </cell>
          <cell r="B8" t="str">
            <v xml:space="preserve">Frampton </v>
          </cell>
          <cell r="C8" t="str">
            <v>one</v>
          </cell>
          <cell r="D8" t="str">
            <v>Sarah Witchell *</v>
          </cell>
          <cell r="E8" t="str">
            <v>Spot On VIII</v>
          </cell>
          <cell r="F8">
            <v>111.5</v>
          </cell>
          <cell r="G8">
            <v>55</v>
          </cell>
          <cell r="H8">
            <v>166.5</v>
          </cell>
          <cell r="I8">
            <v>0.66600000000000004</v>
          </cell>
          <cell r="J8">
            <v>6</v>
          </cell>
        </row>
        <row r="9">
          <cell r="A9">
            <v>355</v>
          </cell>
          <cell r="B9" t="str">
            <v xml:space="preserve">SVRC </v>
          </cell>
          <cell r="C9" t="str">
            <v>Sopranos</v>
          </cell>
          <cell r="D9" t="str">
            <v>Shelby Dowding</v>
          </cell>
          <cell r="E9" t="str">
            <v>Peassdown Agatha</v>
          </cell>
          <cell r="F9">
            <v>112.5</v>
          </cell>
          <cell r="G9">
            <v>53</v>
          </cell>
          <cell r="H9">
            <v>165.5</v>
          </cell>
          <cell r="I9">
            <v>0.66200000000000003</v>
          </cell>
          <cell r="J9">
            <v>7</v>
          </cell>
        </row>
        <row r="10">
          <cell r="A10">
            <v>362</v>
          </cell>
          <cell r="B10" t="str">
            <v xml:space="preserve">Kennet Vale </v>
          </cell>
          <cell r="C10" t="str">
            <v>Sauvignon</v>
          </cell>
          <cell r="D10" t="str">
            <v>Julie Bush</v>
          </cell>
          <cell r="E10" t="str">
            <v>Attychree Prince</v>
          </cell>
          <cell r="F10">
            <v>112</v>
          </cell>
          <cell r="G10">
            <v>53</v>
          </cell>
          <cell r="H10">
            <v>165</v>
          </cell>
          <cell r="I10">
            <v>0.66</v>
          </cell>
          <cell r="J10">
            <v>8</v>
          </cell>
        </row>
        <row r="11">
          <cell r="A11">
            <v>357</v>
          </cell>
          <cell r="B11" t="str">
            <v xml:space="preserve">Bath </v>
          </cell>
          <cell r="C11" t="str">
            <v>one</v>
          </cell>
          <cell r="D11" t="str">
            <v>Jill Holt *</v>
          </cell>
          <cell r="E11" t="str">
            <v>Yocasta</v>
          </cell>
          <cell r="F11">
            <v>113</v>
          </cell>
          <cell r="G11">
            <v>52</v>
          </cell>
          <cell r="H11">
            <v>165</v>
          </cell>
          <cell r="I11">
            <v>0.66</v>
          </cell>
          <cell r="J11">
            <v>9</v>
          </cell>
        </row>
        <row r="12">
          <cell r="A12">
            <v>359</v>
          </cell>
          <cell r="B12" t="str">
            <v xml:space="preserve">B&amp;D </v>
          </cell>
          <cell r="C12" t="str">
            <v>Yellow</v>
          </cell>
          <cell r="D12" t="str">
            <v>Jo Dyer</v>
          </cell>
          <cell r="E12" t="str">
            <v>Emerald Rose Tempest</v>
          </cell>
          <cell r="F12">
            <v>113</v>
          </cell>
          <cell r="G12">
            <v>52</v>
          </cell>
          <cell r="H12">
            <v>165</v>
          </cell>
          <cell r="I12">
            <v>0.66</v>
          </cell>
          <cell r="J12">
            <v>10</v>
          </cell>
        </row>
        <row r="13">
          <cell r="A13">
            <v>356</v>
          </cell>
          <cell r="B13" t="str">
            <v xml:space="preserve">SVRC </v>
          </cell>
          <cell r="C13" t="str">
            <v>Tenas</v>
          </cell>
          <cell r="D13" t="str">
            <v>Sue Portch</v>
          </cell>
          <cell r="E13" t="str">
            <v>Newz Flash</v>
          </cell>
          <cell r="F13">
            <v>110.5</v>
          </cell>
          <cell r="G13">
            <v>53</v>
          </cell>
          <cell r="H13">
            <v>163.5</v>
          </cell>
          <cell r="I13">
            <v>0.65400000000000003</v>
          </cell>
          <cell r="J13">
            <v>11</v>
          </cell>
        </row>
        <row r="14">
          <cell r="A14">
            <v>372</v>
          </cell>
          <cell r="B14" t="str">
            <v xml:space="preserve">SVRC </v>
          </cell>
          <cell r="C14" t="str">
            <v>Contraltos</v>
          </cell>
          <cell r="D14" t="str">
            <v>Kathryn Hannam *</v>
          </cell>
          <cell r="E14" t="str">
            <v>Lionheart Xanthius of Phthia</v>
          </cell>
          <cell r="F14">
            <v>108.5</v>
          </cell>
          <cell r="G14">
            <v>53</v>
          </cell>
          <cell r="H14">
            <v>161.5</v>
          </cell>
          <cell r="I14">
            <v>0.64600000000000002</v>
          </cell>
          <cell r="J14">
            <v>12</v>
          </cell>
        </row>
        <row r="15">
          <cell r="A15">
            <v>364</v>
          </cell>
          <cell r="B15" t="str">
            <v xml:space="preserve">VWH </v>
          </cell>
          <cell r="C15" t="str">
            <v>Lions</v>
          </cell>
          <cell r="D15" t="str">
            <v>Patricia Haskins</v>
          </cell>
          <cell r="E15" t="str">
            <v xml:space="preserve">Pixie Jay </v>
          </cell>
          <cell r="F15">
            <v>109.5</v>
          </cell>
          <cell r="G15">
            <v>52</v>
          </cell>
          <cell r="H15">
            <v>161.5</v>
          </cell>
          <cell r="I15">
            <v>0.64600000000000002</v>
          </cell>
          <cell r="J15">
            <v>13</v>
          </cell>
        </row>
        <row r="16">
          <cell r="A16">
            <v>368</v>
          </cell>
          <cell r="B16" t="str">
            <v xml:space="preserve">Bath </v>
          </cell>
          <cell r="C16" t="str">
            <v>two</v>
          </cell>
          <cell r="D16" t="str">
            <v>Jenny Pickup</v>
          </cell>
          <cell r="E16" t="str">
            <v>Flightline Lucas</v>
          </cell>
          <cell r="F16">
            <v>109.5</v>
          </cell>
          <cell r="G16">
            <v>52</v>
          </cell>
          <cell r="H16">
            <v>161.5</v>
          </cell>
          <cell r="I16">
            <v>0.64600000000000002</v>
          </cell>
          <cell r="J16">
            <v>14</v>
          </cell>
        </row>
        <row r="17">
          <cell r="A17">
            <v>377</v>
          </cell>
          <cell r="B17" t="str">
            <v xml:space="preserve">Frampton </v>
          </cell>
          <cell r="C17" t="str">
            <v>Two</v>
          </cell>
          <cell r="D17" t="str">
            <v>Sally Miles *</v>
          </cell>
          <cell r="E17" t="str">
            <v>Sydney Bay</v>
          </cell>
          <cell r="F17">
            <v>111.5</v>
          </cell>
          <cell r="G17">
            <v>50</v>
          </cell>
          <cell r="H17">
            <v>161.5</v>
          </cell>
          <cell r="I17">
            <v>0.64600000000000002</v>
          </cell>
          <cell r="J17">
            <v>15</v>
          </cell>
        </row>
        <row r="18">
          <cell r="A18">
            <v>363</v>
          </cell>
          <cell r="B18" t="str">
            <v xml:space="preserve">Kennet Vale </v>
          </cell>
          <cell r="C18" t="str">
            <v>Prosecco</v>
          </cell>
          <cell r="D18" t="str">
            <v>Jill Beck</v>
          </cell>
          <cell r="E18" t="str">
            <v>Victory</v>
          </cell>
          <cell r="F18">
            <v>108</v>
          </cell>
          <cell r="G18">
            <v>52</v>
          </cell>
          <cell r="H18">
            <v>160</v>
          </cell>
          <cell r="I18">
            <v>0.64</v>
          </cell>
          <cell r="J18">
            <v>16</v>
          </cell>
        </row>
        <row r="19">
          <cell r="A19">
            <v>360</v>
          </cell>
          <cell r="B19" t="str">
            <v xml:space="preserve">B&amp;D </v>
          </cell>
          <cell r="C19" t="str">
            <v>Red</v>
          </cell>
          <cell r="D19" t="str">
            <v>Leanne Webber</v>
          </cell>
          <cell r="E19" t="str">
            <v>Ollijay</v>
          </cell>
          <cell r="F19">
            <v>106</v>
          </cell>
          <cell r="G19">
            <v>53</v>
          </cell>
          <cell r="H19">
            <v>159</v>
          </cell>
          <cell r="I19">
            <v>0.63600000000000001</v>
          </cell>
          <cell r="J19">
            <v>17</v>
          </cell>
        </row>
        <row r="20">
          <cell r="A20">
            <v>371</v>
          </cell>
          <cell r="B20" t="str">
            <v>Veteran</v>
          </cell>
          <cell r="C20" t="str">
            <v>Two</v>
          </cell>
          <cell r="D20" t="str">
            <v>Sue Hocking</v>
          </cell>
          <cell r="E20" t="str">
            <v>Welsh Harmony</v>
          </cell>
          <cell r="F20">
            <v>107.5</v>
          </cell>
          <cell r="G20">
            <v>51</v>
          </cell>
          <cell r="H20">
            <v>158.5</v>
          </cell>
          <cell r="I20">
            <v>0.63400000000000001</v>
          </cell>
          <cell r="J20">
            <v>18</v>
          </cell>
        </row>
        <row r="21">
          <cell r="A21">
            <v>352</v>
          </cell>
          <cell r="B21" t="str">
            <v xml:space="preserve">Cotswold Edge </v>
          </cell>
          <cell r="C21" t="str">
            <v>two</v>
          </cell>
          <cell r="D21" t="str">
            <v>Sophie Shipton</v>
          </cell>
          <cell r="E21" t="str">
            <v>Sam</v>
          </cell>
          <cell r="F21">
            <v>107.5</v>
          </cell>
          <cell r="G21">
            <v>50</v>
          </cell>
          <cell r="H21">
            <v>157.5</v>
          </cell>
          <cell r="I21">
            <v>0.63</v>
          </cell>
          <cell r="J21">
            <v>19</v>
          </cell>
        </row>
        <row r="22">
          <cell r="A22">
            <v>367</v>
          </cell>
          <cell r="B22" t="str">
            <v>Swindon</v>
          </cell>
          <cell r="C22" t="str">
            <v>Team</v>
          </cell>
          <cell r="D22" t="str">
            <v>Jo Vincent</v>
          </cell>
          <cell r="E22" t="str">
            <v>Cundle Green Alexander</v>
          </cell>
          <cell r="F22">
            <v>106</v>
          </cell>
          <cell r="G22">
            <v>50</v>
          </cell>
          <cell r="H22">
            <v>156</v>
          </cell>
          <cell r="I22">
            <v>0.624</v>
          </cell>
          <cell r="J22">
            <v>20</v>
          </cell>
        </row>
        <row r="23">
          <cell r="A23">
            <v>366</v>
          </cell>
          <cell r="B23" t="str">
            <v xml:space="preserve">Wessex Gold </v>
          </cell>
          <cell r="C23" t="str">
            <v>Shiraz</v>
          </cell>
          <cell r="D23" t="str">
            <v>Janet Stares</v>
          </cell>
          <cell r="E23" t="str">
            <v>Caminito</v>
          </cell>
          <cell r="F23">
            <v>104.5</v>
          </cell>
          <cell r="G23">
            <v>49</v>
          </cell>
          <cell r="H23">
            <v>153.5</v>
          </cell>
          <cell r="I23">
            <v>0.61399999999999999</v>
          </cell>
          <cell r="J23">
            <v>21</v>
          </cell>
        </row>
        <row r="24">
          <cell r="A24">
            <v>353</v>
          </cell>
          <cell r="B24" t="str">
            <v xml:space="preserve">SVRC </v>
          </cell>
          <cell r="C24" t="str">
            <v>Baritones</v>
          </cell>
          <cell r="D24" t="str">
            <v>Lucy Wilcox</v>
          </cell>
          <cell r="E24" t="str">
            <v>Senecca VI</v>
          </cell>
          <cell r="F24">
            <v>103</v>
          </cell>
          <cell r="G24">
            <v>50</v>
          </cell>
          <cell r="H24">
            <v>153</v>
          </cell>
          <cell r="I24">
            <v>0.61199999999999999</v>
          </cell>
          <cell r="J24">
            <v>22</v>
          </cell>
        </row>
        <row r="25">
          <cell r="A25">
            <v>361</v>
          </cell>
          <cell r="B25" t="str">
            <v xml:space="preserve">B&amp;D </v>
          </cell>
          <cell r="C25" t="str">
            <v>Blue</v>
          </cell>
          <cell r="D25" t="str">
            <v>Justine Jackman</v>
          </cell>
          <cell r="E25" t="str">
            <v>Master McCoy</v>
          </cell>
          <cell r="F25">
            <v>98</v>
          </cell>
          <cell r="G25">
            <v>50</v>
          </cell>
          <cell r="H25">
            <v>148</v>
          </cell>
          <cell r="I25">
            <v>0.59199999999999997</v>
          </cell>
          <cell r="J25">
            <v>23</v>
          </cell>
        </row>
        <row r="26">
          <cell r="A26">
            <v>376</v>
          </cell>
          <cell r="B26" t="str">
            <v xml:space="preserve">Wessex Gold </v>
          </cell>
          <cell r="C26" t="str">
            <v>Cabernet</v>
          </cell>
          <cell r="D26" t="str">
            <v>Terena Gough</v>
          </cell>
          <cell r="E26" t="str">
            <v>Elite Esprit</v>
          </cell>
          <cell r="F26">
            <v>99.5</v>
          </cell>
          <cell r="G26">
            <v>48</v>
          </cell>
          <cell r="H26">
            <v>147.5</v>
          </cell>
          <cell r="I26">
            <v>0.59</v>
          </cell>
          <cell r="J26">
            <v>24</v>
          </cell>
        </row>
        <row r="27">
          <cell r="A27">
            <v>365</v>
          </cell>
          <cell r="B27" t="str">
            <v xml:space="preserve">VWH </v>
          </cell>
          <cell r="C27" t="str">
            <v>Tigers</v>
          </cell>
          <cell r="D27" t="str">
            <v>Anne Johnstrup</v>
          </cell>
          <cell r="E27" t="str">
            <v>WD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>
            <v>370</v>
          </cell>
          <cell r="B28" t="str">
            <v xml:space="preserve">Veteran </v>
          </cell>
          <cell r="C28" t="str">
            <v>one</v>
          </cell>
          <cell r="D28" t="str">
            <v>Chloe Little</v>
          </cell>
          <cell r="E28" t="str">
            <v>Croft Limited Edition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45"/>
  <sheetViews>
    <sheetView tabSelected="1" view="pageBreakPreview" topLeftCell="C1" zoomScale="70" zoomScaleNormal="100" zoomScaleSheetLayoutView="70" workbookViewId="0">
      <pane ySplit="2" topLeftCell="A87" activePane="bottomLeft" state="frozen"/>
      <selection activeCell="G52" sqref="G52"/>
      <selection pane="bottomLeft" activeCell="L108" sqref="L108"/>
    </sheetView>
  </sheetViews>
  <sheetFormatPr defaultRowHeight="15" x14ac:dyDescent="0.25"/>
  <cols>
    <col min="1" max="1" width="9.85546875" style="118" hidden="1" customWidth="1"/>
    <col min="2" max="2" width="11.42578125" style="118" hidden="1" customWidth="1"/>
    <col min="3" max="3" width="10.7109375" style="118" customWidth="1"/>
    <col min="4" max="4" width="23.85546875" style="100" customWidth="1"/>
    <col min="5" max="5" width="16.140625" style="100" customWidth="1"/>
    <col min="6" max="6" width="26.5703125" style="100" customWidth="1"/>
    <col min="7" max="7" width="35.85546875" style="100" customWidth="1"/>
    <col min="8" max="8" width="8.7109375" style="100" customWidth="1"/>
    <col min="9" max="9" width="10.42578125" style="101" customWidth="1"/>
    <col min="10" max="11" width="12.7109375" style="101" bestFit="1" customWidth="1"/>
    <col min="12" max="12" width="21.42578125" style="102" bestFit="1" customWidth="1"/>
    <col min="13" max="13" width="24.5703125" style="101" bestFit="1" customWidth="1"/>
    <col min="14" max="14" width="17.7109375" style="101" bestFit="1" customWidth="1"/>
    <col min="15" max="16384" width="9.140625" style="101"/>
  </cols>
  <sheetData>
    <row r="1" spans="1:16" x14ac:dyDescent="0.25">
      <c r="E1" s="119" t="s">
        <v>301</v>
      </c>
    </row>
    <row r="2" spans="1:16" s="86" customFormat="1" ht="12.75" x14ac:dyDescent="0.2">
      <c r="A2" s="120" t="s">
        <v>302</v>
      </c>
      <c r="B2" s="94" t="s">
        <v>303</v>
      </c>
      <c r="C2" s="94" t="s">
        <v>5</v>
      </c>
      <c r="D2" s="95" t="s">
        <v>6</v>
      </c>
      <c r="E2" s="95" t="s">
        <v>7</v>
      </c>
      <c r="F2" s="95" t="s">
        <v>8</v>
      </c>
      <c r="G2" s="95" t="s">
        <v>9</v>
      </c>
      <c r="H2" s="95" t="s">
        <v>4</v>
      </c>
      <c r="I2" s="95" t="s">
        <v>10</v>
      </c>
      <c r="J2" s="96" t="s">
        <v>11</v>
      </c>
      <c r="K2" s="96" t="s">
        <v>12</v>
      </c>
      <c r="L2" s="97" t="s">
        <v>13</v>
      </c>
      <c r="M2" s="96" t="s">
        <v>304</v>
      </c>
      <c r="N2" s="121" t="s">
        <v>305</v>
      </c>
      <c r="P2" s="122"/>
    </row>
    <row r="3" spans="1:16" x14ac:dyDescent="0.25">
      <c r="A3" s="123" t="s">
        <v>306</v>
      </c>
      <c r="B3" s="124">
        <v>0.3659722222222222</v>
      </c>
      <c r="C3" s="125">
        <v>110</v>
      </c>
      <c r="D3" s="114" t="str">
        <f>VLOOKUP(C3,'[1]Main Scores'!B:C,2,FALSE)</f>
        <v xml:space="preserve">SVRC </v>
      </c>
      <c r="E3" s="114" t="str">
        <f>VLOOKUP(C3,'[1]Main Scores'!B:D,3,FALSE)</f>
        <v>Baritones</v>
      </c>
      <c r="F3" s="126" t="str">
        <f>VLOOKUP(C3,'[1]Main Scores'!B:E,4,FALSE)</f>
        <v>Maddie Lacey Duke</v>
      </c>
      <c r="G3" s="114" t="str">
        <f>VLOOKUP(C3,'[1]Main Scores'!B:F,5,FALSE)</f>
        <v>Delsown Derwin Island</v>
      </c>
      <c r="H3" s="92">
        <f>VLOOKUP(C3,'[1]Main Scores'!B:G,6,FALSE)</f>
        <v>105.5</v>
      </c>
      <c r="I3" s="91">
        <f>VLOOKUP(C3,'[1]Main Scores'!B:H,7,FALSE)</f>
        <v>49</v>
      </c>
      <c r="J3" s="91">
        <f>VLOOKUP(C3,'[1]Main Scores'!B:I,8,FALSE)</f>
        <v>154.5</v>
      </c>
      <c r="K3" s="91">
        <f>I3+J3</f>
        <v>203.5</v>
      </c>
      <c r="L3" s="90">
        <f>VLOOKUP(C3,'[1]Main Scores'!B:J,9,FALSE)</f>
        <v>0.61799999999999999</v>
      </c>
      <c r="M3" s="89">
        <f>VLOOKUP(C3,'[1]Main Scores'!B:K,10,FALSE)</f>
        <v>17</v>
      </c>
      <c r="N3" s="43"/>
    </row>
    <row r="4" spans="1:16" x14ac:dyDescent="0.25">
      <c r="A4" s="123" t="s">
        <v>307</v>
      </c>
      <c r="B4" s="124">
        <v>0.42291666666666666</v>
      </c>
      <c r="C4" s="123">
        <v>320</v>
      </c>
      <c r="D4" s="116" t="str">
        <f>VLOOKUP(C4,'[1]Main Scores'!B:C,2,FALSE)</f>
        <v xml:space="preserve">SVRC </v>
      </c>
      <c r="E4" s="116" t="str">
        <f>VLOOKUP(C4,'[1]Main Scores'!B:D,3,FALSE)</f>
        <v>Baritones</v>
      </c>
      <c r="F4" s="127" t="str">
        <f>VLOOKUP(C4,'[1]Main Scores'!B:E,4,FALSE)</f>
        <v>Alexandra Richards</v>
      </c>
      <c r="G4" s="116" t="str">
        <f>VLOOKUP(C4,'[1]Main Scores'!B:F,5,FALSE)</f>
        <v>Camiente</v>
      </c>
      <c r="H4" s="100">
        <f>VLOOKUP(C4,'[1]Main Scores'!B:G,6,FALSE)</f>
        <v>101.5</v>
      </c>
      <c r="I4" s="101">
        <f>VLOOKUP(C4,'[1]Main Scores'!B:H,7,FALSE)</f>
        <v>52</v>
      </c>
      <c r="J4" s="101">
        <f>VLOOKUP(C4,'[1]Main Scores'!B:I,8,FALSE)</f>
        <v>153.5</v>
      </c>
      <c r="K4" s="101">
        <f>I4+J4</f>
        <v>205.5</v>
      </c>
      <c r="L4" s="102">
        <f>VLOOKUP(C4,'[1]Main Scores'!B:J,9,FALSE)</f>
        <v>0.63958333333333328</v>
      </c>
      <c r="M4" s="103">
        <f>VLOOKUP(C4,'[1]Main Scores'!B:K,10,FALSE)</f>
        <v>21</v>
      </c>
      <c r="N4" s="35"/>
    </row>
    <row r="5" spans="1:16" x14ac:dyDescent="0.25">
      <c r="A5" s="123" t="s">
        <v>306</v>
      </c>
      <c r="B5" s="124">
        <v>0.56874999999999998</v>
      </c>
      <c r="C5" s="123">
        <v>144</v>
      </c>
      <c r="D5" s="116" t="str">
        <f>VLOOKUP(C5,'[1]Main Scores'!B:C,2,FALSE)</f>
        <v xml:space="preserve">SVRC </v>
      </c>
      <c r="E5" s="116" t="str">
        <f>VLOOKUP(C5,'[1]Main Scores'!B:D,3,FALSE)</f>
        <v>Baritones</v>
      </c>
      <c r="F5" s="127" t="str">
        <f>VLOOKUP(C5,'[1]Main Scores'!B:E,4,FALSE)</f>
        <v xml:space="preserve">Karen Messenger </v>
      </c>
      <c r="G5" s="116" t="str">
        <f>VLOOKUP(C5,'[1]Main Scores'!B:F,5,FALSE)</f>
        <v>Kiwi</v>
      </c>
      <c r="H5" s="100">
        <f>VLOOKUP(C5,'[1]Main Scores'!B:G,6,FALSE)</f>
        <v>107.5</v>
      </c>
      <c r="I5" s="101">
        <f>VLOOKUP(C5,'[1]Main Scores'!B:H,7,FALSE)</f>
        <v>47</v>
      </c>
      <c r="J5" s="101">
        <f>VLOOKUP(C5,'[1]Main Scores'!B:I,8,FALSE)</f>
        <v>154.5</v>
      </c>
      <c r="K5" s="101">
        <f>I5+J5</f>
        <v>201.5</v>
      </c>
      <c r="L5" s="102">
        <f>VLOOKUP(C5,'[1]Main Scores'!B:J,9,FALSE)</f>
        <v>0.59423076923076923</v>
      </c>
      <c r="M5" s="103">
        <f>VLOOKUP(C5,'[1]Main Scores'!B:K,10,FALSE)</f>
        <v>25</v>
      </c>
      <c r="N5" s="35"/>
    </row>
    <row r="6" spans="1:16" x14ac:dyDescent="0.25">
      <c r="A6" s="123" t="s">
        <v>307</v>
      </c>
      <c r="B6" s="124">
        <v>0.55486111111111114</v>
      </c>
      <c r="C6" s="123">
        <v>353</v>
      </c>
      <c r="D6" s="116" t="str">
        <f>VLOOKUP(C6,'[1]Main Scores'!B:C,2,FALSE)</f>
        <v xml:space="preserve">SVRC </v>
      </c>
      <c r="E6" s="116" t="str">
        <f>VLOOKUP(C6,'[1]Main Scores'!B:D,3,FALSE)</f>
        <v>Baritones</v>
      </c>
      <c r="F6" s="127" t="str">
        <f>VLOOKUP(C6,'[1]Main Scores'!B:E,4,FALSE)</f>
        <v>Lucy Wilcox</v>
      </c>
      <c r="G6" s="116" t="str">
        <f>VLOOKUP(C6,'[1]Main Scores'!B:F,5,FALSE)</f>
        <v>Senecca VI</v>
      </c>
      <c r="H6" s="100">
        <f>VLOOKUP(C6,'[1]Main Scores'!B:G,6,FALSE)</f>
        <v>103</v>
      </c>
      <c r="I6" s="101">
        <f>VLOOKUP(C6,'[1]Main Scores'!B:H,7,FALSE)</f>
        <v>50</v>
      </c>
      <c r="J6" s="101">
        <f>VLOOKUP(C6,'[1]Main Scores'!B:I,8,FALSE)</f>
        <v>153</v>
      </c>
      <c r="K6" s="101">
        <f>I6+J6</f>
        <v>203</v>
      </c>
      <c r="L6" s="102">
        <f>VLOOKUP(C6,'[1]Main Scores'!B:J,9,FALSE)</f>
        <v>0.61199999999999999</v>
      </c>
      <c r="M6" s="103">
        <f>VLOOKUP(C6,'[1]Main Scores'!B:K,10,FALSE)</f>
        <v>22</v>
      </c>
      <c r="N6" s="35"/>
    </row>
    <row r="7" spans="1:16" x14ac:dyDescent="0.25">
      <c r="A7" s="123"/>
      <c r="B7" s="124"/>
      <c r="C7" s="128"/>
      <c r="D7" s="129"/>
      <c r="E7" s="129"/>
      <c r="F7" s="130"/>
      <c r="G7" s="129"/>
      <c r="K7" s="131"/>
      <c r="L7" s="132" t="s">
        <v>308</v>
      </c>
      <c r="M7" s="133"/>
      <c r="N7" s="134">
        <f>SMALL(M3:M6,1)+SMALL(M3:M6,2)+SMALL(M3:M6,3)</f>
        <v>60</v>
      </c>
    </row>
    <row r="8" spans="1:16" x14ac:dyDescent="0.25">
      <c r="A8" s="123" t="s">
        <v>306</v>
      </c>
      <c r="B8" s="124">
        <v>0.37083333333333335</v>
      </c>
      <c r="C8" s="125">
        <v>111</v>
      </c>
      <c r="D8" s="114" t="str">
        <f>VLOOKUP(C8,'[1]Main Scores'!B:C,2,FALSE)</f>
        <v xml:space="preserve">SVRC </v>
      </c>
      <c r="E8" s="114" t="str">
        <f>VLOOKUP(C8,'[1]Main Scores'!B:D,3,FALSE)</f>
        <v>Bass</v>
      </c>
      <c r="F8" s="126" t="str">
        <f>VLOOKUP(C8,'[1]Main Scores'!B:E,4,FALSE)</f>
        <v>Keely Pearce</v>
      </c>
      <c r="G8" s="114" t="str">
        <f>VLOOKUP(C8,'[1]Main Scores'!B:F,5,FALSE)</f>
        <v>The Midnight Hero</v>
      </c>
      <c r="H8" s="92">
        <f>VLOOKUP(C8,'[1]Main Scores'!B:G,6,FALSE)</f>
        <v>118.5</v>
      </c>
      <c r="I8" s="91">
        <f>VLOOKUP(C8,'[1]Main Scores'!B:H,7,FALSE)</f>
        <v>55</v>
      </c>
      <c r="J8" s="91">
        <f>VLOOKUP(C8,'[1]Main Scores'!B:I,8,FALSE)</f>
        <v>173.5</v>
      </c>
      <c r="K8" s="91">
        <f>I8+J8</f>
        <v>228.5</v>
      </c>
      <c r="L8" s="90">
        <f>VLOOKUP(C8,'[1]Main Scores'!B:J,9,FALSE)</f>
        <v>0.66730769230769227</v>
      </c>
      <c r="M8" s="89">
        <f>VLOOKUP(C8,'[1]Main Scores'!B:K,10,FALSE)</f>
        <v>4</v>
      </c>
      <c r="N8" s="43"/>
    </row>
    <row r="9" spans="1:16" x14ac:dyDescent="0.25">
      <c r="A9" s="123" t="s">
        <v>307</v>
      </c>
      <c r="B9" s="124">
        <v>0.42708333333333331</v>
      </c>
      <c r="C9" s="123">
        <v>321</v>
      </c>
      <c r="D9" s="116" t="str">
        <f>VLOOKUP(C9,'[1]Main Scores'!B:C,2,FALSE)</f>
        <v xml:space="preserve">SVRC </v>
      </c>
      <c r="E9" s="116" t="str">
        <f>VLOOKUP(C9,'[1]Main Scores'!B:D,3,FALSE)</f>
        <v>Bass</v>
      </c>
      <c r="F9" s="127" t="str">
        <f>VLOOKUP(C9,'[1]Main Scores'!B:E,4,FALSE)</f>
        <v>Kayleigh Poole</v>
      </c>
      <c r="G9" s="116" t="str">
        <f>VLOOKUP(C9,'[1]Main Scores'!B:F,5,FALSE)</f>
        <v>Gerrie</v>
      </c>
      <c r="H9" s="100">
        <f>VLOOKUP(C9,'[1]Main Scores'!B:G,6,FALSE)</f>
        <v>97.5</v>
      </c>
      <c r="I9" s="101">
        <f>VLOOKUP(C9,'[1]Main Scores'!B:H,7,FALSE)</f>
        <v>50</v>
      </c>
      <c r="J9" s="101">
        <f>VLOOKUP(C9,'[1]Main Scores'!B:I,8,FALSE)</f>
        <v>147.5</v>
      </c>
      <c r="K9" s="101">
        <f>I9+J9</f>
        <v>197.5</v>
      </c>
      <c r="L9" s="102">
        <f>VLOOKUP(C9,'[1]Main Scores'!B:J,9,FALSE)</f>
        <v>0.61458333333333337</v>
      </c>
      <c r="M9" s="103">
        <f>VLOOKUP(C9,'[1]Main Scores'!B:K,10,FALSE)</f>
        <v>25</v>
      </c>
      <c r="N9" s="35"/>
    </row>
    <row r="10" spans="1:16" x14ac:dyDescent="0.25">
      <c r="A10" s="123" t="s">
        <v>306</v>
      </c>
      <c r="B10" s="124">
        <v>0.57361111111111118</v>
      </c>
      <c r="C10" s="123">
        <v>145</v>
      </c>
      <c r="D10" s="116" t="str">
        <f>VLOOKUP(C10,'[1]Main Scores'!B:C,2,FALSE)</f>
        <v xml:space="preserve">SVRC </v>
      </c>
      <c r="E10" s="116" t="str">
        <f>VLOOKUP(C10,'[1]Main Scores'!B:D,3,FALSE)</f>
        <v>Bass</v>
      </c>
      <c r="F10" s="127" t="str">
        <f>VLOOKUP(C10,'[1]Main Scores'!B:E,4,FALSE)</f>
        <v>Simone White *</v>
      </c>
      <c r="G10" s="116" t="str">
        <f>VLOOKUP(C10,'[1]Main Scores'!B:F,5,FALSE)</f>
        <v>Patricia's Delight</v>
      </c>
      <c r="H10" s="100">
        <f>VLOOKUP(C10,'[1]Main Scores'!B:G,6,FALSE)</f>
        <v>125</v>
      </c>
      <c r="I10" s="101">
        <f>VLOOKUP(C10,'[1]Main Scores'!B:H,7,FALSE)</f>
        <v>56</v>
      </c>
      <c r="J10" s="101">
        <f>VLOOKUP(C10,'[1]Main Scores'!B:I,8,FALSE)</f>
        <v>181</v>
      </c>
      <c r="K10" s="101">
        <f>I10+J10</f>
        <v>237</v>
      </c>
      <c r="L10" s="102">
        <f>VLOOKUP(C10,'[1]Main Scores'!B:J,9,FALSE)</f>
        <v>0.69615384615384612</v>
      </c>
      <c r="M10" s="103">
        <f>VLOOKUP(C10,'[1]Main Scores'!B:K,10,FALSE)</f>
        <v>3</v>
      </c>
      <c r="N10" s="35"/>
    </row>
    <row r="11" spans="1:16" x14ac:dyDescent="0.25">
      <c r="A11" s="123" t="s">
        <v>307</v>
      </c>
      <c r="B11" s="124">
        <v>0.55972222222222223</v>
      </c>
      <c r="C11" s="123">
        <v>354</v>
      </c>
      <c r="D11" s="116" t="str">
        <f>VLOOKUP(C11,'[1]Main Scores'!B:C,2,FALSE)</f>
        <v xml:space="preserve">SVRC </v>
      </c>
      <c r="E11" s="116" t="str">
        <f>VLOOKUP(C11,'[1]Main Scores'!B:D,3,FALSE)</f>
        <v>Bass</v>
      </c>
      <c r="F11" s="127" t="str">
        <f>VLOOKUP(C11,'[1]Main Scores'!B:E,4,FALSE)</f>
        <v>Georgina Hambly</v>
      </c>
      <c r="G11" s="116" t="str">
        <f>VLOOKUP(C11,'[1]Main Scores'!B:F,5,FALSE)</f>
        <v>Hilldown Harley</v>
      </c>
      <c r="H11" s="100">
        <f>VLOOKUP(C11,'[1]Main Scores'!B:G,6,FALSE)</f>
        <v>114</v>
      </c>
      <c r="I11" s="101">
        <f>VLOOKUP(C11,'[1]Main Scores'!B:H,7,FALSE)</f>
        <v>54</v>
      </c>
      <c r="J11" s="101">
        <f>VLOOKUP(C11,'[1]Main Scores'!B:I,8,FALSE)</f>
        <v>168</v>
      </c>
      <c r="K11" s="101">
        <f>I11+J11</f>
        <v>222</v>
      </c>
      <c r="L11" s="102">
        <f>VLOOKUP(C11,'[1]Main Scores'!B:J,9,FALSE)</f>
        <v>0.67200000000000004</v>
      </c>
      <c r="M11" s="103">
        <f>VLOOKUP(C11,'[1]Main Scores'!B:K,10,FALSE)</f>
        <v>5</v>
      </c>
      <c r="N11" s="35"/>
    </row>
    <row r="12" spans="1:16" x14ac:dyDescent="0.25">
      <c r="A12" s="123"/>
      <c r="B12" s="124"/>
      <c r="C12" s="128"/>
      <c r="D12" s="129"/>
      <c r="E12" s="129"/>
      <c r="F12" s="130"/>
      <c r="G12" s="129"/>
      <c r="H12" s="135"/>
      <c r="I12" s="131"/>
      <c r="J12" s="131"/>
      <c r="K12" s="131"/>
      <c r="L12" s="132" t="s">
        <v>308</v>
      </c>
      <c r="M12" s="136" t="s">
        <v>309</v>
      </c>
      <c r="N12" s="137">
        <f>SMALL(M8:M11,1)+SMALL(M8:M11,2)+SMALL(M8:M11,3)</f>
        <v>12</v>
      </c>
    </row>
    <row r="13" spans="1:16" x14ac:dyDescent="0.25">
      <c r="A13" s="125" t="s">
        <v>306</v>
      </c>
      <c r="B13" s="138">
        <v>0.375</v>
      </c>
      <c r="C13" s="125">
        <v>112</v>
      </c>
      <c r="D13" s="114" t="str">
        <f>VLOOKUP(C13,'[1]Main Scores'!B:C,2,FALSE)</f>
        <v xml:space="preserve">SVRC </v>
      </c>
      <c r="E13" s="114" t="str">
        <f>VLOOKUP(C13,'[1]Main Scores'!B:D,3,FALSE)</f>
        <v>Contraltos</v>
      </c>
      <c r="F13" s="126" t="str">
        <f>VLOOKUP(C13,'[1]Main Scores'!B:E,4,FALSE)</f>
        <v>Bev Snarey</v>
      </c>
      <c r="G13" s="114" t="str">
        <f>VLOOKUP(C13,'[1]Main Scores'!B:F,5,FALSE)</f>
        <v>Rolo</v>
      </c>
      <c r="H13" s="92">
        <f>VLOOKUP(C13,'[1]Main Scores'!B:G,6,FALSE)</f>
        <v>90</v>
      </c>
      <c r="I13" s="91">
        <f>VLOOKUP(C13,'[1]Main Scores'!B:H,7,FALSE)</f>
        <v>45</v>
      </c>
      <c r="J13" s="91">
        <f>VLOOKUP(C13,'[1]Main Scores'!B:I,8,FALSE)</f>
        <v>135</v>
      </c>
      <c r="K13" s="91">
        <f>I13+J13</f>
        <v>180</v>
      </c>
      <c r="L13" s="90">
        <f>VLOOKUP(C13,'[1]Main Scores'!B:J,9,FALSE)</f>
        <v>0.51923076923076927</v>
      </c>
      <c r="M13" s="89">
        <f>VLOOKUP(C13,'[1]Main Scores'!B:K,10,FALSE)</f>
        <v>25</v>
      </c>
      <c r="N13" s="43"/>
    </row>
    <row r="14" spans="1:16" x14ac:dyDescent="0.25">
      <c r="A14" s="123" t="s">
        <v>307</v>
      </c>
      <c r="B14" s="124">
        <v>0.43194444444444446</v>
      </c>
      <c r="C14" s="123">
        <v>322</v>
      </c>
      <c r="D14" s="116" t="str">
        <f>VLOOKUP(C14,'[1]Main Scores'!B:C,2,FALSE)</f>
        <v xml:space="preserve">SVRC </v>
      </c>
      <c r="E14" s="116" t="str">
        <f>VLOOKUP(C14,'[1]Main Scores'!B:D,3,FALSE)</f>
        <v>Contraltos</v>
      </c>
      <c r="F14" s="127" t="str">
        <f>VLOOKUP(C14,'[1]Main Scores'!B:E,4,FALSE)</f>
        <v>Carolyn Taylor</v>
      </c>
      <c r="G14" s="116" t="str">
        <f>VLOOKUP(C14,'[1]Main Scores'!B:F,5,FALSE)</f>
        <v>Equus</v>
      </c>
      <c r="H14" s="100">
        <f>VLOOKUP(C14,'[1]Main Scores'!B:G,6,FALSE)</f>
        <v>102.5</v>
      </c>
      <c r="I14" s="101">
        <f>VLOOKUP(C14,'[1]Main Scores'!B:H,7,FALSE)</f>
        <v>51</v>
      </c>
      <c r="J14" s="101">
        <f>VLOOKUP(C14,'[1]Main Scores'!B:I,8,FALSE)</f>
        <v>153.5</v>
      </c>
      <c r="K14" s="101">
        <f>I14+J14</f>
        <v>204.5</v>
      </c>
      <c r="L14" s="102">
        <f>VLOOKUP(C14,'[1]Main Scores'!B:J,9,FALSE)</f>
        <v>0.63958333333333328</v>
      </c>
      <c r="M14" s="103">
        <f>VLOOKUP(C14,'[1]Main Scores'!B:K,10,FALSE)</f>
        <v>20</v>
      </c>
      <c r="N14" s="35"/>
    </row>
    <row r="15" spans="1:16" x14ac:dyDescent="0.25">
      <c r="A15" s="123" t="s">
        <v>306</v>
      </c>
      <c r="B15" s="124">
        <v>0.57777777777777783</v>
      </c>
      <c r="C15" s="123">
        <v>146</v>
      </c>
      <c r="D15" s="116" t="str">
        <f>VLOOKUP(C15,'[1]Main Scores'!B:C,2,FALSE)</f>
        <v xml:space="preserve">SVRC </v>
      </c>
      <c r="E15" s="116" t="str">
        <f>VLOOKUP(C15,'[1]Main Scores'!B:D,3,FALSE)</f>
        <v>Contraltos</v>
      </c>
      <c r="F15" s="127" t="str">
        <f>VLOOKUP(C15,'[1]Main Scores'!B:E,4,FALSE)</f>
        <v>Katherine Hills</v>
      </c>
      <c r="G15" s="116" t="str">
        <f>VLOOKUP(C15,'[1]Main Scores'!B:F,5,FALSE)</f>
        <v>Willbeard Our Whitney</v>
      </c>
      <c r="H15" s="100">
        <f>VLOOKUP(C15,'[1]Main Scores'!B:G,6,FALSE)</f>
        <v>112</v>
      </c>
      <c r="I15" s="101">
        <f>VLOOKUP(C15,'[1]Main Scores'!B:H,7,FALSE)</f>
        <v>49</v>
      </c>
      <c r="J15" s="101">
        <f>VLOOKUP(C15,'[1]Main Scores'!B:I,8,FALSE)</f>
        <v>161</v>
      </c>
      <c r="K15" s="101">
        <f>I15+J15</f>
        <v>210</v>
      </c>
      <c r="L15" s="102">
        <f>VLOOKUP(C15,'[1]Main Scores'!B:J,9,FALSE)</f>
        <v>0.61923076923076925</v>
      </c>
      <c r="M15" s="103">
        <f>VLOOKUP(C15,'[1]Main Scores'!B:K,10,FALSE)</f>
        <v>24</v>
      </c>
      <c r="N15" s="35"/>
    </row>
    <row r="16" spans="1:16" x14ac:dyDescent="0.25">
      <c r="A16" s="123" t="s">
        <v>307</v>
      </c>
      <c r="B16" s="124">
        <v>0.56458333333333333</v>
      </c>
      <c r="C16" s="123">
        <v>372</v>
      </c>
      <c r="D16" s="116" t="str">
        <f>VLOOKUP(C16,'[1]Main Scores'!B:C,2,FALSE)</f>
        <v xml:space="preserve">SVRC </v>
      </c>
      <c r="E16" s="116" t="str">
        <f>VLOOKUP(C16,'[1]Main Scores'!B:D,3,FALSE)</f>
        <v>Contraltos</v>
      </c>
      <c r="F16" s="127" t="str">
        <f>VLOOKUP(C16,'[1]Main Scores'!B:E,4,FALSE)</f>
        <v>Kathryn Hannam *</v>
      </c>
      <c r="G16" s="116" t="str">
        <f>VLOOKUP(C16,'[1]Main Scores'!B:F,5,FALSE)</f>
        <v>Lionheart Xanthius of Phthia</v>
      </c>
      <c r="H16" s="100">
        <f>VLOOKUP(C16,'[1]Main Scores'!B:G,6,FALSE)</f>
        <v>108.5</v>
      </c>
      <c r="I16" s="101">
        <f>VLOOKUP(C16,'[1]Main Scores'!B:H,7,FALSE)</f>
        <v>53</v>
      </c>
      <c r="J16" s="101">
        <f>VLOOKUP(C16,'[1]Main Scores'!B:I,8,FALSE)</f>
        <v>161.5</v>
      </c>
      <c r="K16" s="101">
        <f>I16+J16</f>
        <v>214.5</v>
      </c>
      <c r="L16" s="102">
        <f>VLOOKUP(C16,'[1]Main Scores'!B:J,9,FALSE)</f>
        <v>0.64600000000000002</v>
      </c>
      <c r="M16" s="103">
        <f>VLOOKUP(C16,'[1]Main Scores'!B:K,10,FALSE)</f>
        <v>12</v>
      </c>
      <c r="N16" s="35"/>
    </row>
    <row r="17" spans="1:14" x14ac:dyDescent="0.25">
      <c r="A17" s="128"/>
      <c r="B17" s="139"/>
      <c r="C17" s="128"/>
      <c r="D17" s="129"/>
      <c r="E17" s="129"/>
      <c r="F17" s="130"/>
      <c r="G17" s="129"/>
      <c r="H17" s="135"/>
      <c r="I17" s="131"/>
      <c r="J17" s="131"/>
      <c r="K17" s="131"/>
      <c r="L17" s="132" t="s">
        <v>308</v>
      </c>
      <c r="M17" s="133"/>
      <c r="N17" s="134">
        <f>SMALL(M13:M16,1)+SMALL(M13:M16,2)+SMALL(M13:M16,3)</f>
        <v>56</v>
      </c>
    </row>
    <row r="18" spans="1:14" x14ac:dyDescent="0.25">
      <c r="A18" s="123" t="s">
        <v>306</v>
      </c>
      <c r="B18" s="124">
        <v>0.3527777777777778</v>
      </c>
      <c r="C18" s="125">
        <v>113</v>
      </c>
      <c r="D18" s="114" t="str">
        <f>VLOOKUP(C18,'[1]Main Scores'!B:C,2,FALSE)</f>
        <v xml:space="preserve">SVRC </v>
      </c>
      <c r="E18" s="114" t="str">
        <f>VLOOKUP(C18,'[1]Main Scores'!B:D,3,FALSE)</f>
        <v>Sopranos</v>
      </c>
      <c r="F18" s="126" t="str">
        <f>VLOOKUP(C18,'[1]Main Scores'!B:E,4,FALSE)</f>
        <v>Alison Brown</v>
      </c>
      <c r="G18" s="114" t="str">
        <f>VLOOKUP(C18,'[1]Main Scores'!B:F,5,FALSE)</f>
        <v>Seanto Labrys</v>
      </c>
      <c r="H18" s="92">
        <f>VLOOKUP(C18,'[1]Main Scores'!B:G,6,FALSE)</f>
        <v>120</v>
      </c>
      <c r="I18" s="91">
        <f>VLOOKUP(C18,'[1]Main Scores'!B:H,7,FALSE)</f>
        <v>55</v>
      </c>
      <c r="J18" s="91">
        <f>VLOOKUP(C18,'[1]Main Scores'!B:I,8,FALSE)</f>
        <v>175</v>
      </c>
      <c r="K18" s="91">
        <f>I18+J18</f>
        <v>230</v>
      </c>
      <c r="L18" s="90">
        <f>VLOOKUP(C18,'[1]Main Scores'!B:J,9,FALSE)</f>
        <v>0.67307692307692313</v>
      </c>
      <c r="M18" s="89">
        <f>VLOOKUP(C18,'[1]Main Scores'!B:K,10,FALSE)</f>
        <v>3</v>
      </c>
      <c r="N18" s="43"/>
    </row>
    <row r="19" spans="1:14" x14ac:dyDescent="0.25">
      <c r="A19" s="123" t="s">
        <v>307</v>
      </c>
      <c r="B19" s="124">
        <v>0.43611111111111112</v>
      </c>
      <c r="C19" s="123">
        <v>323</v>
      </c>
      <c r="D19" s="116" t="str">
        <f>VLOOKUP(C19,'[1]Main Scores'!B:C,2,FALSE)</f>
        <v xml:space="preserve">SVRC </v>
      </c>
      <c r="E19" s="116" t="str">
        <f>VLOOKUP(C19,'[1]Main Scores'!B:D,3,FALSE)</f>
        <v>Sopranos</v>
      </c>
      <c r="F19" s="127" t="str">
        <f>VLOOKUP(C19,'[1]Main Scores'!B:E,4,FALSE)</f>
        <v>Steph Carter</v>
      </c>
      <c r="G19" s="116" t="str">
        <f>VLOOKUP(C19,'[1]Main Scores'!B:F,5,FALSE)</f>
        <v>Dear Alice</v>
      </c>
      <c r="H19" s="100">
        <f>VLOOKUP(C19,'[1]Main Scores'!B:G,6,FALSE)</f>
        <v>102.5</v>
      </c>
      <c r="I19" s="101">
        <f>VLOOKUP(C19,'[1]Main Scores'!B:H,7,FALSE)</f>
        <v>52</v>
      </c>
      <c r="J19" s="101">
        <f>VLOOKUP(C19,'[1]Main Scores'!B:I,8,FALSE)</f>
        <v>154.5</v>
      </c>
      <c r="K19" s="101">
        <f>I19+J19</f>
        <v>206.5</v>
      </c>
      <c r="L19" s="102">
        <f>VLOOKUP(C19,'[1]Main Scores'!B:J,9,FALSE)</f>
        <v>0.64375000000000004</v>
      </c>
      <c r="M19" s="103">
        <f>VLOOKUP(C19,'[1]Main Scores'!B:K,10,FALSE)</f>
        <v>18</v>
      </c>
      <c r="N19" s="35"/>
    </row>
    <row r="20" spans="1:14" x14ac:dyDescent="0.25">
      <c r="A20" s="123" t="s">
        <v>306</v>
      </c>
      <c r="B20" s="124">
        <v>0.64930555555555558</v>
      </c>
      <c r="C20" s="123">
        <v>147</v>
      </c>
      <c r="D20" s="116" t="str">
        <f>VLOOKUP(C20,'[1]Main Scores'!B:C,2,FALSE)</f>
        <v xml:space="preserve">SVRC </v>
      </c>
      <c r="E20" s="116" t="str">
        <f>VLOOKUP(C20,'[1]Main Scores'!B:D,3,FALSE)</f>
        <v>Sopranos</v>
      </c>
      <c r="F20" s="127" t="str">
        <f>VLOOKUP(C20,'[1]Main Scores'!B:E,4,FALSE)</f>
        <v>Sian Coles</v>
      </c>
      <c r="G20" s="116" t="str">
        <f>VLOOKUP(C20,'[1]Main Scores'!B:F,5,FALSE)</f>
        <v>Temple Miss</v>
      </c>
      <c r="H20" s="100">
        <f>VLOOKUP(C20,'[1]Main Scores'!B:G,6,FALSE)</f>
        <v>122</v>
      </c>
      <c r="I20" s="101">
        <f>VLOOKUP(C20,'[1]Main Scores'!B:H,7,FALSE)</f>
        <v>54</v>
      </c>
      <c r="J20" s="101">
        <f>VLOOKUP(C20,'[1]Main Scores'!B:I,8,FALSE)</f>
        <v>176</v>
      </c>
      <c r="K20" s="101">
        <f>I20+J20</f>
        <v>230</v>
      </c>
      <c r="L20" s="102">
        <f>VLOOKUP(C20,'[1]Main Scores'!B:J,9,FALSE)</f>
        <v>0.67692307692307696</v>
      </c>
      <c r="M20" s="103">
        <f>VLOOKUP(C20,'[1]Main Scores'!B:K,10,FALSE)</f>
        <v>9</v>
      </c>
      <c r="N20" s="35"/>
    </row>
    <row r="21" spans="1:14" x14ac:dyDescent="0.25">
      <c r="A21" s="123" t="s">
        <v>307</v>
      </c>
      <c r="B21" s="124">
        <v>0.61319444444444449</v>
      </c>
      <c r="C21" s="123">
        <v>355</v>
      </c>
      <c r="D21" s="116" t="str">
        <f>VLOOKUP(C21,'[1]Main Scores'!B:C,2,FALSE)</f>
        <v xml:space="preserve">SVRC </v>
      </c>
      <c r="E21" s="116" t="str">
        <f>VLOOKUP(C21,'[1]Main Scores'!B:D,3,FALSE)</f>
        <v>Sopranos</v>
      </c>
      <c r="F21" s="127" t="str">
        <f>VLOOKUP(C21,'[1]Main Scores'!B:E,4,FALSE)</f>
        <v>Shelby Dowding</v>
      </c>
      <c r="G21" s="116" t="str">
        <f>VLOOKUP(C21,'[1]Main Scores'!B:F,5,FALSE)</f>
        <v>Peassdown Agatha</v>
      </c>
      <c r="H21" s="100">
        <f>VLOOKUP(C21,'[1]Main Scores'!B:G,6,FALSE)</f>
        <v>112.5</v>
      </c>
      <c r="I21" s="101">
        <f>VLOOKUP(C21,'[1]Main Scores'!B:H,7,FALSE)</f>
        <v>53</v>
      </c>
      <c r="J21" s="101">
        <f>VLOOKUP(C21,'[1]Main Scores'!B:I,8,FALSE)</f>
        <v>165.5</v>
      </c>
      <c r="K21" s="101">
        <f>I21+J21</f>
        <v>218.5</v>
      </c>
      <c r="L21" s="102">
        <f>VLOOKUP(C21,'[1]Main Scores'!B:J,9,FALSE)</f>
        <v>0.66200000000000003</v>
      </c>
      <c r="M21" s="103">
        <f>VLOOKUP(C21,'[1]Main Scores'!B:K,10,FALSE)</f>
        <v>7</v>
      </c>
      <c r="N21" s="35"/>
    </row>
    <row r="22" spans="1:14" x14ac:dyDescent="0.25">
      <c r="A22" s="123"/>
      <c r="B22" s="124"/>
      <c r="C22" s="128"/>
      <c r="D22" s="129"/>
      <c r="E22" s="129"/>
      <c r="F22" s="130"/>
      <c r="G22" s="129"/>
      <c r="H22" s="135"/>
      <c r="I22" s="131"/>
      <c r="J22" s="131"/>
      <c r="K22" s="131"/>
      <c r="L22" s="132" t="s">
        <v>308</v>
      </c>
      <c r="M22" s="136" t="s">
        <v>310</v>
      </c>
      <c r="N22" s="137">
        <f>SMALL(M18:M21,1)+SMALL(M18:M21,2)+SMALL(M18:M21,3)</f>
        <v>19</v>
      </c>
    </row>
    <row r="23" spans="1:14" x14ac:dyDescent="0.25">
      <c r="A23" s="125" t="s">
        <v>306</v>
      </c>
      <c r="B23" s="138">
        <v>0.35694444444444445</v>
      </c>
      <c r="C23" s="125">
        <v>114</v>
      </c>
      <c r="D23" s="114" t="str">
        <f>VLOOKUP(C23,'[1]Main Scores'!B:C,2,FALSE)</f>
        <v xml:space="preserve">SVRC </v>
      </c>
      <c r="E23" s="114" t="str">
        <f>VLOOKUP(C23,'[1]Main Scores'!B:D,3,FALSE)</f>
        <v>Tenas</v>
      </c>
      <c r="F23" s="126" t="str">
        <f>VLOOKUP(C23,'[1]Main Scores'!B:E,4,FALSE)</f>
        <v>Eliza George</v>
      </c>
      <c r="G23" s="114" t="str">
        <f>VLOOKUP(C23,'[1]Main Scores'!B:F,5,FALSE)</f>
        <v>Autumn Cherokee</v>
      </c>
      <c r="H23" s="92">
        <f>VLOOKUP(C23,'[1]Main Scores'!B:G,6,FALSE)</f>
        <v>110</v>
      </c>
      <c r="I23" s="91">
        <f>VLOOKUP(C23,'[1]Main Scores'!B:H,7,FALSE)</f>
        <v>51</v>
      </c>
      <c r="J23" s="91">
        <f>VLOOKUP(C23,'[1]Main Scores'!B:I,8,FALSE)</f>
        <v>161</v>
      </c>
      <c r="K23" s="91">
        <f>I23+J23</f>
        <v>212</v>
      </c>
      <c r="L23" s="90">
        <f>VLOOKUP(C23,'[1]Main Scores'!B:J,9,FALSE)</f>
        <v>0.61923076923076925</v>
      </c>
      <c r="M23" s="89">
        <f>VLOOKUP(C23,'[1]Main Scores'!B:K,10,FALSE)</f>
        <v>12</v>
      </c>
      <c r="N23" s="140"/>
    </row>
    <row r="24" spans="1:14" x14ac:dyDescent="0.25">
      <c r="A24" s="123" t="s">
        <v>307</v>
      </c>
      <c r="B24" s="124">
        <v>0.44097222222222227</v>
      </c>
      <c r="C24" s="123">
        <v>324</v>
      </c>
      <c r="D24" s="116" t="str">
        <f>VLOOKUP(C24,'[1]Main Scores'!B:C,2,FALSE)</f>
        <v xml:space="preserve">SVRC </v>
      </c>
      <c r="E24" s="116" t="str">
        <f>VLOOKUP(C24,'[1]Main Scores'!B:D,3,FALSE)</f>
        <v>Tenas</v>
      </c>
      <c r="F24" s="127" t="str">
        <f>VLOOKUP(C24,'[1]Main Scores'!B:E,4,FALSE)</f>
        <v>Elaine Gibbs</v>
      </c>
      <c r="G24" s="116" t="str">
        <f>VLOOKUP(C24,'[1]Main Scores'!B:F,5,FALSE)</f>
        <v>V</v>
      </c>
      <c r="H24" s="100">
        <f>VLOOKUP(C24,'[1]Main Scores'!B:G,6,FALSE)</f>
        <v>104</v>
      </c>
      <c r="I24" s="101">
        <f>VLOOKUP(C24,'[1]Main Scores'!B:H,7,FALSE)</f>
        <v>52</v>
      </c>
      <c r="J24" s="101">
        <f>VLOOKUP(C24,'[1]Main Scores'!B:I,8,FALSE)</f>
        <v>156</v>
      </c>
      <c r="K24" s="101">
        <f>I24+J24</f>
        <v>208</v>
      </c>
      <c r="L24" s="102">
        <f>VLOOKUP(C24,'[1]Main Scores'!B:J,9,FALSE)</f>
        <v>0.65</v>
      </c>
      <c r="M24" s="103">
        <f>VLOOKUP(C24,'[1]Main Scores'!B:K,10,FALSE)</f>
        <v>17</v>
      </c>
      <c r="N24" s="137"/>
    </row>
    <row r="25" spans="1:14" x14ac:dyDescent="0.25">
      <c r="A25" s="123" t="s">
        <v>306</v>
      </c>
      <c r="B25" s="124">
        <v>0.55972222222222223</v>
      </c>
      <c r="C25" s="123">
        <v>148</v>
      </c>
      <c r="D25" s="116" t="str">
        <f>VLOOKUP(C25,'[1]Main Scores'!B:C,2,FALSE)</f>
        <v xml:space="preserve">SVRC </v>
      </c>
      <c r="E25" s="116" t="str">
        <f>VLOOKUP(C25,'[1]Main Scores'!B:D,3,FALSE)</f>
        <v>Tenas</v>
      </c>
      <c r="F25" s="127" t="str">
        <f>VLOOKUP(C25,'[1]Main Scores'!B:E,4,FALSE)</f>
        <v>Wendy Barke</v>
      </c>
      <c r="G25" s="116" t="str">
        <f>VLOOKUP(C25,'[1]Main Scores'!B:F,5,FALSE)</f>
        <v>Waylands Morning Sunshine</v>
      </c>
      <c r="H25" s="100">
        <f>VLOOKUP(C25,'[1]Main Scores'!B:G,6,FALSE)</f>
        <v>112</v>
      </c>
      <c r="I25" s="101">
        <f>VLOOKUP(C25,'[1]Main Scores'!B:H,7,FALSE)</f>
        <v>52</v>
      </c>
      <c r="J25" s="101">
        <f>VLOOKUP(C25,'[1]Main Scores'!B:I,8,FALSE)</f>
        <v>164</v>
      </c>
      <c r="K25" s="101">
        <f>I25+J25</f>
        <v>216</v>
      </c>
      <c r="L25" s="102">
        <f>VLOOKUP(C25,'[1]Main Scores'!B:J,9,FALSE)</f>
        <v>0.63076923076923075</v>
      </c>
      <c r="M25" s="103">
        <f>VLOOKUP(C25,'[1]Main Scores'!B:K,10,FALSE)</f>
        <v>21</v>
      </c>
      <c r="N25" s="137"/>
    </row>
    <row r="26" spans="1:14" x14ac:dyDescent="0.25">
      <c r="A26" s="123" t="s">
        <v>307</v>
      </c>
      <c r="B26" s="124">
        <v>0.61736111111111114</v>
      </c>
      <c r="C26" s="123">
        <v>356</v>
      </c>
      <c r="D26" s="116" t="str">
        <f>VLOOKUP(C26,'[1]Main Scores'!B:C,2,FALSE)</f>
        <v xml:space="preserve">SVRC </v>
      </c>
      <c r="E26" s="116" t="str">
        <f>VLOOKUP(C26,'[1]Main Scores'!B:D,3,FALSE)</f>
        <v>Tenas</v>
      </c>
      <c r="F26" s="127" t="str">
        <f>VLOOKUP(C26,'[1]Main Scores'!B:E,4,FALSE)</f>
        <v>Sue Portch</v>
      </c>
      <c r="G26" s="116" t="str">
        <f>VLOOKUP(C26,'[1]Main Scores'!B:F,5,FALSE)</f>
        <v>Newz Flash</v>
      </c>
      <c r="H26" s="100">
        <f>VLOOKUP(C26,'[1]Main Scores'!B:G,6,FALSE)</f>
        <v>110.5</v>
      </c>
      <c r="I26" s="101">
        <f>VLOOKUP(C26,'[1]Main Scores'!B:H,7,FALSE)</f>
        <v>53</v>
      </c>
      <c r="J26" s="101">
        <f>VLOOKUP(C26,'[1]Main Scores'!B:I,8,FALSE)</f>
        <v>163.5</v>
      </c>
      <c r="K26" s="101">
        <f>I26+J26</f>
        <v>216.5</v>
      </c>
      <c r="L26" s="102">
        <f>VLOOKUP(C26,'[1]Main Scores'!B:J,9,FALSE)</f>
        <v>0.65400000000000003</v>
      </c>
      <c r="M26" s="103">
        <f>VLOOKUP(C26,'[1]Main Scores'!B:K,10,FALSE)</f>
        <v>11</v>
      </c>
      <c r="N26" s="137"/>
    </row>
    <row r="27" spans="1:14" x14ac:dyDescent="0.25">
      <c r="A27" s="128"/>
      <c r="B27" s="139"/>
      <c r="C27" s="128"/>
      <c r="D27" s="129"/>
      <c r="E27" s="129"/>
      <c r="F27" s="130"/>
      <c r="G27" s="129"/>
      <c r="H27" s="135"/>
      <c r="I27" s="131"/>
      <c r="J27" s="131"/>
      <c r="K27" s="131"/>
      <c r="L27" s="132" t="s">
        <v>308</v>
      </c>
      <c r="M27" s="133"/>
      <c r="N27" s="134">
        <f>SMALL(M23:M26,1)+SMALL(M23:M26,2)+SMALL(M23:M26,3)</f>
        <v>40</v>
      </c>
    </row>
    <row r="28" spans="1:14" x14ac:dyDescent="0.25">
      <c r="A28" s="123" t="s">
        <v>306</v>
      </c>
      <c r="B28" s="124">
        <v>0.36180555555555555</v>
      </c>
      <c r="C28" s="125">
        <v>115</v>
      </c>
      <c r="D28" s="114" t="str">
        <f>VLOOKUP(C28,'[1]Main Scores'!B:C,2,FALSE)</f>
        <v xml:space="preserve">B&amp;D </v>
      </c>
      <c r="E28" s="114" t="str">
        <f>VLOOKUP(C28,'[1]Main Scores'!B:D,3,FALSE)</f>
        <v>Yellow</v>
      </c>
      <c r="F28" s="126" t="str">
        <f>VLOOKUP(C28,'[1]Main Scores'!B:E,4,FALSE)</f>
        <v>Andrea Cox</v>
      </c>
      <c r="G28" s="114" t="str">
        <f>VLOOKUP(C28,'[1]Main Scores'!B:F,5,FALSE)</f>
        <v>Dav</v>
      </c>
      <c r="H28" s="92">
        <f>VLOOKUP(C28,'[1]Main Scores'!B:G,6,FALSE)</f>
        <v>120</v>
      </c>
      <c r="I28" s="91">
        <f>VLOOKUP(C28,'[1]Main Scores'!B:H,7,FALSE)</f>
        <v>57</v>
      </c>
      <c r="J28" s="91">
        <f>VLOOKUP(C28,'[1]Main Scores'!B:I,8,FALSE)</f>
        <v>177</v>
      </c>
      <c r="K28" s="91">
        <f>I28+J28</f>
        <v>234</v>
      </c>
      <c r="L28" s="90">
        <f>VLOOKUP(C28,'[1]Main Scores'!B:J,9,FALSE)</f>
        <v>0.68076923076923079</v>
      </c>
      <c r="M28" s="89">
        <f>VLOOKUP(C28,'[1]Main Scores'!B:K,10,FALSE)</f>
        <v>2</v>
      </c>
      <c r="N28" s="140"/>
    </row>
    <row r="29" spans="1:14" x14ac:dyDescent="0.25">
      <c r="A29" s="123" t="s">
        <v>307</v>
      </c>
      <c r="B29" s="124">
        <v>0.44513888888888892</v>
      </c>
      <c r="C29" s="123">
        <v>325</v>
      </c>
      <c r="D29" s="116" t="str">
        <f>VLOOKUP(C29,'[1]Main Scores'!B:C,2,FALSE)</f>
        <v xml:space="preserve">B&amp;D </v>
      </c>
      <c r="E29" s="116" t="str">
        <f>VLOOKUP(C29,'[1]Main Scores'!B:D,3,FALSE)</f>
        <v>Yellow</v>
      </c>
      <c r="F29" s="127" t="str">
        <f>VLOOKUP(C29,'[1]Main Scores'!B:E,4,FALSE)</f>
        <v>Becky Oxenham</v>
      </c>
      <c r="G29" s="116" t="str">
        <f>VLOOKUP(C29,'[1]Main Scores'!B:F,5,FALSE)</f>
        <v>Bee Spotted</v>
      </c>
      <c r="H29" s="100">
        <f>VLOOKUP(C29,'[1]Main Scores'!B:G,6,FALSE)</f>
        <v>116</v>
      </c>
      <c r="I29" s="101">
        <f>VLOOKUP(C29,'[1]Main Scores'!B:H,7,FALSE)</f>
        <v>59</v>
      </c>
      <c r="J29" s="101">
        <f>VLOOKUP(C29,'[1]Main Scores'!B:I,8,FALSE)</f>
        <v>175</v>
      </c>
      <c r="K29" s="101">
        <f>I29+J29</f>
        <v>234</v>
      </c>
      <c r="L29" s="102">
        <f>VLOOKUP(C29,'[1]Main Scores'!B:J,9,FALSE)</f>
        <v>0.72916666666666663</v>
      </c>
      <c r="M29" s="103">
        <f>VLOOKUP(C29,'[1]Main Scores'!B:K,10,FALSE)</f>
        <v>2</v>
      </c>
      <c r="N29" s="137"/>
    </row>
    <row r="30" spans="1:14" x14ac:dyDescent="0.25">
      <c r="A30" s="123" t="s">
        <v>306</v>
      </c>
      <c r="B30" s="124">
        <v>0.56458333333333333</v>
      </c>
      <c r="C30" s="123">
        <v>149</v>
      </c>
      <c r="D30" s="116" t="str">
        <f>VLOOKUP(C30,'[1]Main Scores'!B:C,2,FALSE)</f>
        <v xml:space="preserve">B&amp;D </v>
      </c>
      <c r="E30" s="116" t="str">
        <f>VLOOKUP(C30,'[1]Main Scores'!B:D,3,FALSE)</f>
        <v>Yellow</v>
      </c>
      <c r="F30" s="127" t="str">
        <f>VLOOKUP(C30,'[1]Main Scores'!B:E,4,FALSE)</f>
        <v>Fiona Hunt *</v>
      </c>
      <c r="G30" s="116" t="str">
        <f>VLOOKUP(C30,'[1]Main Scores'!B:F,5,FALSE)</f>
        <v>Miss Congeniality</v>
      </c>
      <c r="H30" s="100">
        <f>VLOOKUP(C30,'[1]Main Scores'!B:G,6,FALSE)</f>
        <v>118</v>
      </c>
      <c r="I30" s="101">
        <f>VLOOKUP(C30,'[1]Main Scores'!B:H,7,FALSE)</f>
        <v>54</v>
      </c>
      <c r="J30" s="101">
        <f>VLOOKUP(C30,'[1]Main Scores'!B:I,8,FALSE)</f>
        <v>172</v>
      </c>
      <c r="K30" s="101">
        <f>I30+J30</f>
        <v>226</v>
      </c>
      <c r="L30" s="102">
        <f>VLOOKUP(C30,'[1]Main Scores'!B:J,9,FALSE)</f>
        <v>0.66200000000000003</v>
      </c>
      <c r="M30" s="103">
        <f>VLOOKUP(C30,'[1]Main Scores'!B:K,10,FALSE)</f>
        <v>14</v>
      </c>
      <c r="N30" s="145" t="s">
        <v>314</v>
      </c>
    </row>
    <row r="31" spans="1:14" x14ac:dyDescent="0.25">
      <c r="A31" s="123" t="s">
        <v>307</v>
      </c>
      <c r="B31" s="124">
        <v>0.62152777777777779</v>
      </c>
      <c r="C31" s="123">
        <v>359</v>
      </c>
      <c r="D31" s="116" t="str">
        <f>VLOOKUP(C31,'[1]Main Scores'!B:C,2,FALSE)</f>
        <v xml:space="preserve">B&amp;D </v>
      </c>
      <c r="E31" s="116" t="str">
        <f>VLOOKUP(C31,'[1]Main Scores'!B:D,3,FALSE)</f>
        <v>Yellow</v>
      </c>
      <c r="F31" s="127" t="str">
        <f>VLOOKUP(C31,'[1]Main Scores'!B:E,4,FALSE)</f>
        <v>Jo Dyer</v>
      </c>
      <c r="G31" s="116" t="str">
        <f>VLOOKUP(C31,'[1]Main Scores'!B:F,5,FALSE)</f>
        <v>Emerald Rose Tempest</v>
      </c>
      <c r="H31" s="100">
        <f>VLOOKUP(C31,'[1]Main Scores'!B:G,6,FALSE)</f>
        <v>113</v>
      </c>
      <c r="I31" s="101">
        <f>VLOOKUP(C31,'[1]Main Scores'!B:H,7,FALSE)</f>
        <v>52</v>
      </c>
      <c r="J31" s="101">
        <f>VLOOKUP(C31,'[1]Main Scores'!B:I,8,FALSE)</f>
        <v>165</v>
      </c>
      <c r="K31" s="101">
        <f>I31+J31</f>
        <v>217</v>
      </c>
      <c r="L31" s="102">
        <f>VLOOKUP(C31,'[1]Main Scores'!B:J,9,FALSE)</f>
        <v>0.66</v>
      </c>
      <c r="M31" s="103">
        <f>VLOOKUP(C31,'[1]Main Scores'!B:K,10,FALSE)</f>
        <v>10</v>
      </c>
      <c r="N31" s="137"/>
    </row>
    <row r="32" spans="1:14" x14ac:dyDescent="0.25">
      <c r="A32" s="123"/>
      <c r="B32" s="124"/>
      <c r="C32" s="128"/>
      <c r="D32" s="129"/>
      <c r="E32" s="129"/>
      <c r="F32" s="130"/>
      <c r="G32" s="129"/>
      <c r="H32" s="135"/>
      <c r="I32" s="131"/>
      <c r="J32" s="131"/>
      <c r="K32" s="131"/>
      <c r="L32" s="132" t="s">
        <v>308</v>
      </c>
      <c r="M32" s="136" t="s">
        <v>311</v>
      </c>
      <c r="N32" s="137">
        <f>SMALL(M28:M31,1)+SMALL(M28:M31,2)+SMALL(M28:M31,3)</f>
        <v>14</v>
      </c>
    </row>
    <row r="33" spans="1:14" x14ac:dyDescent="0.25">
      <c r="A33" s="125" t="s">
        <v>306</v>
      </c>
      <c r="B33" s="138">
        <v>0.40486111111111112</v>
      </c>
      <c r="C33" s="125">
        <v>116</v>
      </c>
      <c r="D33" s="114" t="str">
        <f>VLOOKUP(C33,'[1]Main Scores'!B:C,2,FALSE)</f>
        <v xml:space="preserve">B&amp;D </v>
      </c>
      <c r="E33" s="114" t="str">
        <f>VLOOKUP(C33,'[1]Main Scores'!B:D,3,FALSE)</f>
        <v>Red</v>
      </c>
      <c r="F33" s="126" t="str">
        <f>VLOOKUP(C33,'[1]Main Scores'!B:E,4,FALSE)</f>
        <v>Sarah Couzens</v>
      </c>
      <c r="G33" s="114" t="str">
        <f>VLOOKUP(C33,'[1]Main Scores'!B:F,5,FALSE)</f>
        <v>Sandskier</v>
      </c>
      <c r="H33" s="92">
        <f>VLOOKUP(C33,'[1]Main Scores'!B:G,6,FALSE)</f>
        <v>102.5</v>
      </c>
      <c r="I33" s="91">
        <f>VLOOKUP(C33,'[1]Main Scores'!B:H,7,FALSE)</f>
        <v>50</v>
      </c>
      <c r="J33" s="91">
        <f>VLOOKUP(C33,'[1]Main Scores'!B:I,8,FALSE)</f>
        <v>152.5</v>
      </c>
      <c r="K33" s="91">
        <f>I33+J33</f>
        <v>202.5</v>
      </c>
      <c r="L33" s="90">
        <f>VLOOKUP(C33,'[1]Main Scores'!B:J,9,FALSE)</f>
        <v>0.58653846153846156</v>
      </c>
      <c r="M33" s="89">
        <f>VLOOKUP(C33,'[1]Main Scores'!B:K,10,FALSE)</f>
        <v>21</v>
      </c>
      <c r="N33" s="140"/>
    </row>
    <row r="34" spans="1:14" x14ac:dyDescent="0.25">
      <c r="A34" s="123" t="s">
        <v>307</v>
      </c>
      <c r="B34" s="124">
        <v>0.48472222222222222</v>
      </c>
      <c r="C34" s="123">
        <v>326</v>
      </c>
      <c r="D34" s="116" t="str">
        <f>VLOOKUP(C34,'[1]Main Scores'!B:C,2,FALSE)</f>
        <v xml:space="preserve">B&amp;D </v>
      </c>
      <c r="E34" s="116" t="str">
        <f>VLOOKUP(C34,'[1]Main Scores'!B:D,3,FALSE)</f>
        <v>Red</v>
      </c>
      <c r="F34" s="127" t="str">
        <f>VLOOKUP(C34,'[1]Main Scores'!B:E,4,FALSE)</f>
        <v>Shanice Walton</v>
      </c>
      <c r="G34" s="116" t="str">
        <f>VLOOKUP(C34,'[1]Main Scores'!B:F,5,FALSE)</f>
        <v>Verdict</v>
      </c>
      <c r="H34" s="100">
        <f>VLOOKUP(C34,'[1]Main Scores'!B:G,6,FALSE)</f>
        <v>108.5</v>
      </c>
      <c r="I34" s="101">
        <f>VLOOKUP(C34,'[1]Main Scores'!B:H,7,FALSE)</f>
        <v>53</v>
      </c>
      <c r="J34" s="101">
        <f>VLOOKUP(C34,'[1]Main Scores'!B:I,8,FALSE)</f>
        <v>161.5</v>
      </c>
      <c r="K34" s="101">
        <f>I34+J34</f>
        <v>214.5</v>
      </c>
      <c r="L34" s="102">
        <f>VLOOKUP(C34,'[1]Main Scores'!B:J,9,FALSE)</f>
        <v>0.67291666666666672</v>
      </c>
      <c r="M34" s="103">
        <f>VLOOKUP(C34,'[1]Main Scores'!B:K,10,FALSE)</f>
        <v>11</v>
      </c>
      <c r="N34" s="137"/>
    </row>
    <row r="35" spans="1:14" x14ac:dyDescent="0.25">
      <c r="A35" s="123" t="s">
        <v>307</v>
      </c>
      <c r="B35" s="124">
        <v>0.65416666666666667</v>
      </c>
      <c r="C35" s="123">
        <v>150</v>
      </c>
      <c r="D35" s="116" t="str">
        <f>VLOOKUP(C35,'[1]Main Scores'!B:C,2,FALSE)</f>
        <v xml:space="preserve">B&amp;D </v>
      </c>
      <c r="E35" s="116" t="str">
        <f>VLOOKUP(C35,'[1]Main Scores'!B:D,3,FALSE)</f>
        <v>Red</v>
      </c>
      <c r="F35" s="127" t="str">
        <f>VLOOKUP(C35,'[1]Main Scores'!B:E,4,FALSE)</f>
        <v>Naomi Watkins</v>
      </c>
      <c r="G35" s="116" t="str">
        <f>VLOOKUP(C35,'[1]Main Scores'!B:F,5,FALSE)</f>
        <v>Hazevern Domino</v>
      </c>
      <c r="H35" s="100">
        <f>VLOOKUP(C35,'[1]Main Scores'!B:G,6,FALSE)</f>
        <v>120</v>
      </c>
      <c r="I35" s="101">
        <f>VLOOKUP(C35,'[1]Main Scores'!B:H,7,FALSE)</f>
        <v>58</v>
      </c>
      <c r="J35" s="101">
        <f>VLOOKUP(C35,'[1]Main Scores'!B:I,8,FALSE)</f>
        <v>178</v>
      </c>
      <c r="K35" s="101">
        <f>I35+J35</f>
        <v>236</v>
      </c>
      <c r="L35" s="102">
        <f>VLOOKUP(C35,'[1]Main Scores'!B:J,9,FALSE)</f>
        <v>0.68461538461538463</v>
      </c>
      <c r="M35" s="103">
        <f>VLOOKUP(C35,'[1]Main Scores'!B:K,10,FALSE)</f>
        <v>5</v>
      </c>
      <c r="N35" s="137"/>
    </row>
    <row r="36" spans="1:14" x14ac:dyDescent="0.25">
      <c r="A36" s="123" t="s">
        <v>306</v>
      </c>
      <c r="B36" s="124">
        <v>0.65902777777777777</v>
      </c>
      <c r="C36" s="123">
        <v>360</v>
      </c>
      <c r="D36" s="116" t="str">
        <f>VLOOKUP(C36,'[1]Main Scores'!B:C,2,FALSE)</f>
        <v xml:space="preserve">B&amp;D </v>
      </c>
      <c r="E36" s="116" t="str">
        <f>VLOOKUP(C36,'[1]Main Scores'!B:D,3,FALSE)</f>
        <v>Red</v>
      </c>
      <c r="F36" s="127" t="str">
        <f>VLOOKUP(C36,'[1]Main Scores'!B:E,4,FALSE)</f>
        <v>Leanne Webber</v>
      </c>
      <c r="G36" s="116" t="str">
        <f>VLOOKUP(C36,'[1]Main Scores'!B:F,5,FALSE)</f>
        <v>Ollijay</v>
      </c>
      <c r="H36" s="100">
        <f>VLOOKUP(C36,'[1]Main Scores'!B:G,6,FALSE)</f>
        <v>106</v>
      </c>
      <c r="I36" s="101">
        <f>VLOOKUP(C36,'[1]Main Scores'!B:H,7,FALSE)</f>
        <v>53</v>
      </c>
      <c r="J36" s="101">
        <f>VLOOKUP(C36,'[1]Main Scores'!B:I,8,FALSE)</f>
        <v>159</v>
      </c>
      <c r="K36" s="101">
        <f>I36+J36</f>
        <v>212</v>
      </c>
      <c r="L36" s="102">
        <f>VLOOKUP(C36,'[1]Main Scores'!B:J,9,FALSE)</f>
        <v>0.63600000000000001</v>
      </c>
      <c r="M36" s="103">
        <f>VLOOKUP(C36,'[1]Main Scores'!B:K,10,FALSE)</f>
        <v>17</v>
      </c>
      <c r="N36" s="137"/>
    </row>
    <row r="37" spans="1:14" x14ac:dyDescent="0.25">
      <c r="A37" s="128"/>
      <c r="B37" s="139"/>
      <c r="C37" s="128"/>
      <c r="D37" s="129"/>
      <c r="E37" s="129"/>
      <c r="F37" s="130"/>
      <c r="G37" s="129"/>
      <c r="H37" s="135"/>
      <c r="I37" s="131"/>
      <c r="J37" s="131"/>
      <c r="K37" s="131"/>
      <c r="L37" s="132" t="s">
        <v>308</v>
      </c>
      <c r="M37" s="133"/>
      <c r="N37" s="134">
        <f>SMALL(M33:M36,1)+SMALL(M33:M36,2)+SMALL(M33:M36,3)</f>
        <v>33</v>
      </c>
    </row>
    <row r="38" spans="1:14" x14ac:dyDescent="0.25">
      <c r="A38" s="123" t="s">
        <v>306</v>
      </c>
      <c r="B38" s="124">
        <v>0.34375</v>
      </c>
      <c r="C38" s="125">
        <v>117</v>
      </c>
      <c r="D38" s="114" t="str">
        <f>VLOOKUP(C38,'[1]Main Scores'!B:C,2,FALSE)</f>
        <v xml:space="preserve">B&amp;D </v>
      </c>
      <c r="E38" s="114" t="str">
        <f>VLOOKUP(C38,'[1]Main Scores'!B:D,3,FALSE)</f>
        <v>Blue</v>
      </c>
      <c r="F38" s="126" t="str">
        <f>VLOOKUP(C38,'[1]Main Scores'!B:E,4,FALSE)</f>
        <v>Karen Gobey</v>
      </c>
      <c r="G38" s="114" t="str">
        <f>VLOOKUP(C38,'[1]Main Scores'!B:F,5,FALSE)</f>
        <v>Innocent Violet</v>
      </c>
      <c r="H38" s="92">
        <f>VLOOKUP(C38,'[1]Main Scores'!B:G,6,FALSE)</f>
        <v>115.5</v>
      </c>
      <c r="I38" s="91">
        <f>VLOOKUP(C38,'[1]Main Scores'!B:H,7,FALSE)</f>
        <v>53</v>
      </c>
      <c r="J38" s="91">
        <f>VLOOKUP(C38,'[1]Main Scores'!B:I,8,FALSE)</f>
        <v>168.5</v>
      </c>
      <c r="K38" s="91">
        <f>I38+J38</f>
        <v>221.5</v>
      </c>
      <c r="L38" s="90">
        <f>VLOOKUP(C38,'[1]Main Scores'!B:J,9,FALSE)</f>
        <v>0.64807692307692311</v>
      </c>
      <c r="M38" s="89">
        <f>VLOOKUP(C38,'[1]Main Scores'!B:K,10,FALSE)</f>
        <v>8</v>
      </c>
      <c r="N38" s="140"/>
    </row>
    <row r="39" spans="1:14" x14ac:dyDescent="0.25">
      <c r="A39" s="123" t="s">
        <v>307</v>
      </c>
      <c r="B39" s="124">
        <v>0.44930555555555557</v>
      </c>
      <c r="C39" s="123">
        <v>327</v>
      </c>
      <c r="D39" s="116" t="str">
        <f>VLOOKUP(C39,'[1]Main Scores'!B:C,2,FALSE)</f>
        <v xml:space="preserve">B&amp;D </v>
      </c>
      <c r="E39" s="116" t="str">
        <f>VLOOKUP(C39,'[1]Main Scores'!B:D,3,FALSE)</f>
        <v>Blue</v>
      </c>
      <c r="F39" s="127" t="str">
        <f>VLOOKUP(C39,'[1]Main Scores'!B:E,4,FALSE)</f>
        <v>Sam Staniforth</v>
      </c>
      <c r="G39" s="116" t="str">
        <f>VLOOKUP(C39,'[1]Main Scores'!B:F,5,FALSE)</f>
        <v>Bahian Alice</v>
      </c>
      <c r="H39" s="100">
        <f>VLOOKUP(C39,'[1]Main Scores'!B:G,6,FALSE)</f>
        <v>102</v>
      </c>
      <c r="I39" s="101">
        <f>VLOOKUP(C39,'[1]Main Scores'!B:H,7,FALSE)</f>
        <v>50</v>
      </c>
      <c r="J39" s="101">
        <f>VLOOKUP(C39,'[1]Main Scores'!B:I,8,FALSE)</f>
        <v>152</v>
      </c>
      <c r="K39" s="101">
        <f>I39+J39</f>
        <v>202</v>
      </c>
      <c r="L39" s="102">
        <f>VLOOKUP(C39,'[1]Main Scores'!B:J,9,FALSE)</f>
        <v>0.6333333333333333</v>
      </c>
      <c r="M39" s="103">
        <f>VLOOKUP(C39,'[1]Main Scores'!B:K,10,FALSE)</f>
        <v>24</v>
      </c>
      <c r="N39" s="137"/>
    </row>
    <row r="40" spans="1:14" x14ac:dyDescent="0.25">
      <c r="A40" s="123" t="s">
        <v>306</v>
      </c>
      <c r="B40" s="124">
        <v>0.58263888888888882</v>
      </c>
      <c r="C40" s="123">
        <v>151</v>
      </c>
      <c r="D40" s="116" t="str">
        <f>VLOOKUP(C40,'[1]Main Scores'!B:C,2,FALSE)</f>
        <v xml:space="preserve">B&amp;D </v>
      </c>
      <c r="E40" s="116" t="str">
        <f>VLOOKUP(C40,'[1]Main Scores'!B:D,3,FALSE)</f>
        <v>Blue</v>
      </c>
      <c r="F40" s="127" t="str">
        <f>VLOOKUP(C40,'[1]Main Scores'!B:E,4,FALSE)</f>
        <v>Renee Watkins</v>
      </c>
      <c r="G40" s="116" t="str">
        <f>VLOOKUP(C40,'[1]Main Scores'!B:F,5,FALSE)</f>
        <v>Jacobs Ladder</v>
      </c>
      <c r="H40" s="100">
        <f>VLOOKUP(C40,'[1]Main Scores'!B:G,6,FALSE)</f>
        <v>114</v>
      </c>
      <c r="I40" s="101">
        <f>VLOOKUP(C40,'[1]Main Scores'!B:H,7,FALSE)</f>
        <v>52</v>
      </c>
      <c r="J40" s="101">
        <f>VLOOKUP(C40,'[1]Main Scores'!B:I,8,FALSE)</f>
        <v>166</v>
      </c>
      <c r="K40" s="101">
        <f>I40+J40</f>
        <v>218</v>
      </c>
      <c r="L40" s="102">
        <f>VLOOKUP(C40,'[1]Main Scores'!B:J,9,FALSE)</f>
        <v>0.63846153846153841</v>
      </c>
      <c r="M40" s="103">
        <f>VLOOKUP(C40,'[1]Main Scores'!B:K,10,FALSE)</f>
        <v>19</v>
      </c>
      <c r="N40" s="137"/>
    </row>
    <row r="41" spans="1:14" x14ac:dyDescent="0.25">
      <c r="A41" s="123" t="s">
        <v>307</v>
      </c>
      <c r="B41" s="124">
        <v>0.64444444444444449</v>
      </c>
      <c r="C41" s="123">
        <v>361</v>
      </c>
      <c r="D41" s="116" t="str">
        <f>VLOOKUP(C41,'[1]Main Scores'!B:C,2,FALSE)</f>
        <v xml:space="preserve">B&amp;D </v>
      </c>
      <c r="E41" s="116" t="str">
        <f>VLOOKUP(C41,'[1]Main Scores'!B:D,3,FALSE)</f>
        <v>Blue</v>
      </c>
      <c r="F41" s="127" t="str">
        <f>VLOOKUP(C41,'[1]Main Scores'!B:E,4,FALSE)</f>
        <v>Justine Jackman</v>
      </c>
      <c r="G41" s="116" t="str">
        <f>VLOOKUP(C41,'[1]Main Scores'!B:F,5,FALSE)</f>
        <v>Master McCoy</v>
      </c>
      <c r="H41" s="100">
        <f>VLOOKUP(C41,'[1]Main Scores'!B:G,6,FALSE)</f>
        <v>98</v>
      </c>
      <c r="I41" s="101">
        <f>VLOOKUP(C41,'[1]Main Scores'!B:H,7,FALSE)</f>
        <v>50</v>
      </c>
      <c r="J41" s="101">
        <f>VLOOKUP(C41,'[1]Main Scores'!B:I,8,FALSE)</f>
        <v>148</v>
      </c>
      <c r="K41" s="101">
        <f>I41+J41</f>
        <v>198</v>
      </c>
      <c r="L41" s="102">
        <f>VLOOKUP(C41,'[1]Main Scores'!B:J,9,FALSE)</f>
        <v>0.59199999999999997</v>
      </c>
      <c r="M41" s="103">
        <f>VLOOKUP(C41,'[1]Main Scores'!B:K,10,FALSE)</f>
        <v>23</v>
      </c>
      <c r="N41" s="137"/>
    </row>
    <row r="42" spans="1:14" x14ac:dyDescent="0.25">
      <c r="A42" s="123"/>
      <c r="B42" s="124"/>
      <c r="C42" s="128"/>
      <c r="D42" s="129"/>
      <c r="E42" s="129"/>
      <c r="F42" s="130"/>
      <c r="G42" s="129"/>
      <c r="H42" s="135"/>
      <c r="I42" s="131"/>
      <c r="J42" s="131"/>
      <c r="K42" s="131"/>
      <c r="L42" s="132" t="s">
        <v>308</v>
      </c>
      <c r="M42" s="133"/>
      <c r="N42" s="137">
        <f>SMALL(M38:M41,1)+SMALL(M38:M41,2)+SMALL(M38:M41,3)</f>
        <v>50</v>
      </c>
    </row>
    <row r="43" spans="1:14" x14ac:dyDescent="0.25">
      <c r="A43" s="125" t="s">
        <v>306</v>
      </c>
      <c r="B43" s="138">
        <v>0.34791666666666665</v>
      </c>
      <c r="C43" s="125">
        <v>118</v>
      </c>
      <c r="D43" s="114" t="str">
        <f>VLOOKUP(C43,'[1]Main Scores'!B:C,2,FALSE)</f>
        <v xml:space="preserve">Bath </v>
      </c>
      <c r="E43" s="114" t="str">
        <f>VLOOKUP(C43,'[1]Main Scores'!B:D,3,FALSE)</f>
        <v>one</v>
      </c>
      <c r="F43" s="126" t="str">
        <f>VLOOKUP(C43,'[1]Main Scores'!B:E,4,FALSE)</f>
        <v>Jessica Watts</v>
      </c>
      <c r="G43" s="114" t="str">
        <f>VLOOKUP(C43,'[1]Main Scores'!B:F,5,FALSE)</f>
        <v>Fosters Boy</v>
      </c>
      <c r="H43" s="92">
        <f>VLOOKUP(C43,'[1]Main Scores'!B:G,6,FALSE)</f>
        <v>106.5</v>
      </c>
      <c r="I43" s="91">
        <f>VLOOKUP(C43,'[1]Main Scores'!B:H,7,FALSE)</f>
        <v>50</v>
      </c>
      <c r="J43" s="91">
        <f>VLOOKUP(C43,'[1]Main Scores'!B:I,8,FALSE)</f>
        <v>156.5</v>
      </c>
      <c r="K43" s="91">
        <f>I43+J43</f>
        <v>206.5</v>
      </c>
      <c r="L43" s="90">
        <f>VLOOKUP(C43,'[1]Main Scores'!B:J,9,FALSE)</f>
        <v>0.60192307692307689</v>
      </c>
      <c r="M43" s="89">
        <f>VLOOKUP(C43,'[1]Main Scores'!B:K,10,FALSE)</f>
        <v>14</v>
      </c>
      <c r="N43" s="140"/>
    </row>
    <row r="44" spans="1:14" x14ac:dyDescent="0.25">
      <c r="A44" s="123" t="s">
        <v>307</v>
      </c>
      <c r="B44" s="124">
        <v>0.45347222222222222</v>
      </c>
      <c r="C44" s="123">
        <v>328</v>
      </c>
      <c r="D44" s="116" t="str">
        <f>VLOOKUP(C44,'[1]Main Scores'!B:C,2,FALSE)</f>
        <v xml:space="preserve">Bath </v>
      </c>
      <c r="E44" s="116" t="str">
        <f>VLOOKUP(C44,'[1]Main Scores'!B:D,3,FALSE)</f>
        <v>one</v>
      </c>
      <c r="F44" s="127" t="str">
        <f>VLOOKUP(C44,'[1]Main Scores'!B:E,4,FALSE)</f>
        <v>Alicia Showering</v>
      </c>
      <c r="G44" s="116" t="str">
        <f>VLOOKUP(C44,'[1]Main Scores'!B:F,5,FALSE)</f>
        <v>Vale Royal Raphail</v>
      </c>
      <c r="H44" s="100">
        <f>VLOOKUP(C44,'[1]Main Scores'!B:G,6,FALSE)</f>
        <v>104.5</v>
      </c>
      <c r="I44" s="101">
        <f>VLOOKUP(C44,'[1]Main Scores'!B:H,7,FALSE)</f>
        <v>52</v>
      </c>
      <c r="J44" s="101">
        <f>VLOOKUP(C44,'[1]Main Scores'!B:I,8,FALSE)</f>
        <v>156.5</v>
      </c>
      <c r="K44" s="101">
        <f>I44+J44</f>
        <v>208.5</v>
      </c>
      <c r="L44" s="102">
        <f>VLOOKUP(C44,'[1]Main Scores'!B:J,9,FALSE)</f>
        <v>0.65208333333333335</v>
      </c>
      <c r="M44" s="103">
        <f>VLOOKUP(C44,'[1]Main Scores'!B:K,10,FALSE)</f>
        <v>15</v>
      </c>
      <c r="N44" s="137"/>
    </row>
    <row r="45" spans="1:14" x14ac:dyDescent="0.25">
      <c r="A45" s="123" t="s">
        <v>307</v>
      </c>
      <c r="B45" s="124">
        <v>0.64930555555555558</v>
      </c>
      <c r="C45" s="123">
        <v>161</v>
      </c>
      <c r="D45" s="116" t="str">
        <f>VLOOKUP(C45,'[1]Main Scores'!B:C,2,FALSE)</f>
        <v xml:space="preserve">Bath </v>
      </c>
      <c r="E45" s="116" t="str">
        <f>VLOOKUP(C45,'[1]Main Scores'!B:D,3,FALSE)</f>
        <v>one</v>
      </c>
      <c r="F45" s="127" t="str">
        <f>VLOOKUP(C45,'[1]Main Scores'!B:E,4,FALSE)</f>
        <v>Jen Watkins</v>
      </c>
      <c r="G45" s="116" t="str">
        <f>VLOOKUP(C45,'[1]Main Scores'!B:F,5,FALSE)</f>
        <v>Rolex free</v>
      </c>
      <c r="H45" s="100">
        <f>VLOOKUP(C45,'[1]Main Scores'!B:G,6,FALSE)</f>
        <v>120</v>
      </c>
      <c r="I45" s="101">
        <f>VLOOKUP(C45,'[1]Main Scores'!B:H,7,FALSE)</f>
        <v>53</v>
      </c>
      <c r="J45" s="101">
        <f>VLOOKUP(C45,'[1]Main Scores'!B:I,8,FALSE)</f>
        <v>173</v>
      </c>
      <c r="K45" s="101">
        <f>I45+J45</f>
        <v>226</v>
      </c>
      <c r="L45" s="102">
        <f>VLOOKUP(C45,'[1]Main Scores'!B:J,9,FALSE)</f>
        <v>0.66538461538461535</v>
      </c>
      <c r="M45" s="103">
        <f>VLOOKUP(C45,'[1]Main Scores'!B:K,10,FALSE)</f>
        <v>13</v>
      </c>
      <c r="N45" s="137"/>
    </row>
    <row r="46" spans="1:14" x14ac:dyDescent="0.25">
      <c r="A46" s="123" t="s">
        <v>306</v>
      </c>
      <c r="B46" s="124">
        <v>0.58680555555555558</v>
      </c>
      <c r="C46" s="123">
        <v>357</v>
      </c>
      <c r="D46" s="116" t="str">
        <f>VLOOKUP(C46,'[1]Main Scores'!B:C,2,FALSE)</f>
        <v xml:space="preserve">Bath </v>
      </c>
      <c r="E46" s="116" t="str">
        <f>VLOOKUP(C46,'[1]Main Scores'!B:D,3,FALSE)</f>
        <v>one</v>
      </c>
      <c r="F46" s="127" t="str">
        <f>VLOOKUP(C46,'[1]Main Scores'!B:E,4,FALSE)</f>
        <v>Jill Holt *</v>
      </c>
      <c r="G46" s="116" t="str">
        <f>VLOOKUP(C46,'[1]Main Scores'!B:F,5,FALSE)</f>
        <v>Yocasta</v>
      </c>
      <c r="H46" s="100">
        <f>VLOOKUP(C46,'[1]Main Scores'!B:G,6,FALSE)</f>
        <v>113</v>
      </c>
      <c r="I46" s="101">
        <f>VLOOKUP(C46,'[1]Main Scores'!B:H,7,FALSE)</f>
        <v>52</v>
      </c>
      <c r="J46" s="101">
        <f>VLOOKUP(C46,'[1]Main Scores'!B:I,8,FALSE)</f>
        <v>165</v>
      </c>
      <c r="K46" s="101">
        <f>I46+J46</f>
        <v>217</v>
      </c>
      <c r="L46" s="102">
        <f>VLOOKUP(C46,'[1]Main Scores'!B:J,9,FALSE)</f>
        <v>0.66</v>
      </c>
      <c r="M46" s="103">
        <f>VLOOKUP(C46,'[1]Main Scores'!B:K,10,FALSE)</f>
        <v>9</v>
      </c>
      <c r="N46" s="137"/>
    </row>
    <row r="47" spans="1:14" x14ac:dyDescent="0.25">
      <c r="A47" s="128"/>
      <c r="B47" s="139"/>
      <c r="C47" s="128"/>
      <c r="D47" s="129"/>
      <c r="E47" s="129"/>
      <c r="F47" s="130"/>
      <c r="G47" s="129"/>
      <c r="H47" s="135"/>
      <c r="I47" s="131"/>
      <c r="J47" s="131"/>
      <c r="K47" s="131"/>
      <c r="L47" s="132" t="s">
        <v>308</v>
      </c>
      <c r="M47" s="133"/>
      <c r="N47" s="134">
        <f>SMALL(M43:M46,1)+SMALL(M43:M46,2)+SMALL(M43:M46,3)</f>
        <v>36</v>
      </c>
    </row>
    <row r="48" spans="1:14" x14ac:dyDescent="0.25">
      <c r="A48" s="123" t="s">
        <v>306</v>
      </c>
      <c r="B48" s="124">
        <v>0.3888888888888889</v>
      </c>
      <c r="C48" s="125">
        <v>119</v>
      </c>
      <c r="D48" s="114" t="str">
        <f>VLOOKUP(C48,'[1]Main Scores'!B:C,2,FALSE)</f>
        <v xml:space="preserve">Bath </v>
      </c>
      <c r="E48" s="114" t="str">
        <f>VLOOKUP(C48,'[1]Main Scores'!B:D,3,FALSE)</f>
        <v>two</v>
      </c>
      <c r="F48" s="126" t="str">
        <f>VLOOKUP(C48,'[1]Main Scores'!B:E,4,FALSE)</f>
        <v>Gemma Pierce</v>
      </c>
      <c r="G48" s="114" t="str">
        <f>VLOOKUP(C48,'[1]Main Scores'!B:F,5,FALSE)</f>
        <v>Lady Lily Grey  WD</v>
      </c>
      <c r="H48" s="92">
        <f>VLOOKUP(C48,'[1]Main Scores'!B:G,6,FALSE)</f>
        <v>0</v>
      </c>
      <c r="I48" s="91">
        <f>VLOOKUP(C48,'[1]Main Scores'!B:H,7,FALSE)</f>
        <v>0</v>
      </c>
      <c r="J48" s="91">
        <f>VLOOKUP(C48,'[1]Main Scores'!B:I,8,FALSE)</f>
        <v>0</v>
      </c>
      <c r="K48" s="91">
        <f>I48+J48</f>
        <v>0</v>
      </c>
      <c r="L48" s="90">
        <f>VLOOKUP(C48,'[1]Main Scores'!B:J,9,FALSE)</f>
        <v>0</v>
      </c>
      <c r="M48" s="89">
        <f>VLOOKUP(C48,'[1]Main Scores'!B:K,10,FALSE)</f>
        <v>26</v>
      </c>
      <c r="N48" s="140"/>
    </row>
    <row r="49" spans="1:14" x14ac:dyDescent="0.25">
      <c r="A49" s="123" t="s">
        <v>307</v>
      </c>
      <c r="B49" s="124">
        <v>0.40486111111111112</v>
      </c>
      <c r="C49" s="123">
        <v>346</v>
      </c>
      <c r="D49" s="116" t="str">
        <f>VLOOKUP(C49,'[1]Main Scores'!B:C,2,FALSE)</f>
        <v xml:space="preserve">Bath </v>
      </c>
      <c r="E49" s="116" t="str">
        <f>VLOOKUP(C49,'[1]Main Scores'!B:D,3,FALSE)</f>
        <v>Two</v>
      </c>
      <c r="F49" s="127" t="str">
        <f>VLOOKUP(C49,'[1]Main Scores'!B:E,4,FALSE)</f>
        <v>Kate Raynor</v>
      </c>
      <c r="G49" s="116" t="str">
        <f>VLOOKUP(C49,'[1]Main Scores'!B:F,5,FALSE)</f>
        <v>Paxford Whitney</v>
      </c>
      <c r="H49" s="100">
        <f>VLOOKUP(C49,'[1]Main Scores'!B:G,6,FALSE)</f>
        <v>112.5</v>
      </c>
      <c r="I49" s="101">
        <f>VLOOKUP(C49,'[1]Main Scores'!B:H,7,FALSE)</f>
        <v>57</v>
      </c>
      <c r="J49" s="101">
        <f>VLOOKUP(C49,'[1]Main Scores'!B:I,8,FALSE)</f>
        <v>169.5</v>
      </c>
      <c r="K49" s="101">
        <f>I49+J49</f>
        <v>226.5</v>
      </c>
      <c r="L49" s="102">
        <f>VLOOKUP(C49,'[1]Main Scores'!B:J,9,FALSE)</f>
        <v>0.70625000000000004</v>
      </c>
      <c r="M49" s="103">
        <f>VLOOKUP(C49,'[1]Main Scores'!B:K,10,FALSE)</f>
        <v>7</v>
      </c>
      <c r="N49" s="137"/>
    </row>
    <row r="50" spans="1:14" x14ac:dyDescent="0.25">
      <c r="A50" s="123" t="s">
        <v>306</v>
      </c>
      <c r="B50" s="124">
        <v>0.54583333333333328</v>
      </c>
      <c r="C50" s="123">
        <v>162</v>
      </c>
      <c r="D50" s="116" t="str">
        <f>VLOOKUP(C50,'[1]Main Scores'!B:C,2,FALSE)</f>
        <v xml:space="preserve">Bath </v>
      </c>
      <c r="E50" s="116" t="str">
        <f>VLOOKUP(C50,'[1]Main Scores'!B:D,3,FALSE)</f>
        <v>Two</v>
      </c>
      <c r="F50" s="127" t="str">
        <f>VLOOKUP(C50,'[1]Main Scores'!B:E,4,FALSE)</f>
        <v>Rachel Yeomans</v>
      </c>
      <c r="G50" s="116" t="str">
        <f>VLOOKUP(C50,'[1]Main Scores'!B:F,5,FALSE)</f>
        <v>Dylan</v>
      </c>
      <c r="H50" s="100">
        <f>VLOOKUP(C50,'[1]Main Scores'!B:G,6,FALSE)</f>
        <v>121</v>
      </c>
      <c r="I50" s="101">
        <f>VLOOKUP(C50,'[1]Main Scores'!B:H,7,FALSE)</f>
        <v>54</v>
      </c>
      <c r="J50" s="101">
        <f>VLOOKUP(C50,'[1]Main Scores'!B:I,8,FALSE)</f>
        <v>175</v>
      </c>
      <c r="K50" s="101">
        <f>I50+J50</f>
        <v>229</v>
      </c>
      <c r="L50" s="102">
        <f>VLOOKUP(C50,'[1]Main Scores'!B:J,9,FALSE)</f>
        <v>0.67307692307692313</v>
      </c>
      <c r="M50" s="103">
        <f>VLOOKUP(C50,'[1]Main Scores'!B:K,10,FALSE)</f>
        <v>10</v>
      </c>
      <c r="N50" s="137"/>
    </row>
    <row r="51" spans="1:14" x14ac:dyDescent="0.25">
      <c r="A51" s="123" t="s">
        <v>307</v>
      </c>
      <c r="B51" s="124">
        <v>0.57777777777777783</v>
      </c>
      <c r="C51" s="123">
        <v>368</v>
      </c>
      <c r="D51" s="116" t="str">
        <f>VLOOKUP(C51,'[1]Main Scores'!B:C,2,FALSE)</f>
        <v xml:space="preserve">Bath </v>
      </c>
      <c r="E51" s="116" t="str">
        <f>VLOOKUP(C51,'[1]Main Scores'!B:D,3,FALSE)</f>
        <v>two</v>
      </c>
      <c r="F51" s="127" t="str">
        <f>VLOOKUP(C51,'[1]Main Scores'!B:E,4,FALSE)</f>
        <v>Jenny Pickup</v>
      </c>
      <c r="G51" s="116" t="str">
        <f>VLOOKUP(C51,'[1]Main Scores'!B:F,5,FALSE)</f>
        <v>Flightline Lucas</v>
      </c>
      <c r="H51" s="100">
        <f>VLOOKUP(C51,'[1]Main Scores'!B:G,6,FALSE)</f>
        <v>109.5</v>
      </c>
      <c r="I51" s="101">
        <f>VLOOKUP(C51,'[1]Main Scores'!B:H,7,FALSE)</f>
        <v>52</v>
      </c>
      <c r="J51" s="101">
        <f>VLOOKUP(C51,'[1]Main Scores'!B:I,8,FALSE)</f>
        <v>161.5</v>
      </c>
      <c r="K51" s="101">
        <f>I51+J51</f>
        <v>213.5</v>
      </c>
      <c r="L51" s="102">
        <f>VLOOKUP(C51,'[1]Main Scores'!B:J,9,FALSE)</f>
        <v>0.64600000000000002</v>
      </c>
      <c r="M51" s="103">
        <f>VLOOKUP(C51,'[1]Main Scores'!B:K,10,FALSE)</f>
        <v>14</v>
      </c>
      <c r="N51" s="137"/>
    </row>
    <row r="52" spans="1:14" x14ac:dyDescent="0.25">
      <c r="A52" s="123"/>
      <c r="B52" s="124"/>
      <c r="C52" s="128"/>
      <c r="D52" s="129"/>
      <c r="E52" s="129"/>
      <c r="F52" s="130"/>
      <c r="G52" s="129"/>
      <c r="H52" s="135"/>
      <c r="I52" s="131"/>
      <c r="J52" s="131"/>
      <c r="K52" s="131"/>
      <c r="L52" s="132" t="s">
        <v>308</v>
      </c>
      <c r="M52" s="133"/>
      <c r="N52" s="137">
        <f>SMALL(M48:M51,1)+SMALL(M48:M51,2)+SMALL(M48:M51,3)</f>
        <v>31</v>
      </c>
    </row>
    <row r="53" spans="1:14" x14ac:dyDescent="0.25">
      <c r="A53" s="125" t="s">
        <v>306</v>
      </c>
      <c r="B53" s="138">
        <v>0.39374999999999999</v>
      </c>
      <c r="C53" s="125">
        <v>120</v>
      </c>
      <c r="D53" s="114" t="str">
        <f>VLOOKUP(C53,'[1]Main Scores'!B:C,2,FALSE)</f>
        <v xml:space="preserve">Bath </v>
      </c>
      <c r="E53" s="114" t="str">
        <f>VLOOKUP(C53,'[1]Main Scores'!B:D,3,FALSE)</f>
        <v>three</v>
      </c>
      <c r="F53" s="126" t="str">
        <f>VLOOKUP(C53,'[1]Main Scores'!B:E,4,FALSE)</f>
        <v>Janet Knight</v>
      </c>
      <c r="G53" s="114" t="str">
        <f>VLOOKUP(C53,'[1]Main Scores'!B:F,5,FALSE)</f>
        <v>Johnny II</v>
      </c>
      <c r="H53" s="92">
        <f>VLOOKUP(C53,'[1]Main Scores'!B:G,6,FALSE)</f>
        <v>105</v>
      </c>
      <c r="I53" s="91">
        <f>VLOOKUP(C53,'[1]Main Scores'!B:H,7,FALSE)</f>
        <v>49</v>
      </c>
      <c r="J53" s="91">
        <f>VLOOKUP(C53,'[1]Main Scores'!B:I,8,FALSE)</f>
        <v>154</v>
      </c>
      <c r="K53" s="91">
        <f>I53+J53</f>
        <v>203</v>
      </c>
      <c r="L53" s="90">
        <f>VLOOKUP(C53,'[1]Main Scores'!B:J,9,FALSE)</f>
        <v>0.59230769230769231</v>
      </c>
      <c r="M53" s="89">
        <f>VLOOKUP(C53,'[1]Main Scores'!B:K,10,FALSE)</f>
        <v>18</v>
      </c>
      <c r="N53" s="140"/>
    </row>
    <row r="54" spans="1:14" x14ac:dyDescent="0.25">
      <c r="A54" s="123" t="s">
        <v>307</v>
      </c>
      <c r="B54" s="124">
        <v>0.40902777777777777</v>
      </c>
      <c r="C54" s="123">
        <v>329</v>
      </c>
      <c r="D54" s="116" t="str">
        <f>VLOOKUP(C54,'[1]Main Scores'!B:C,2,FALSE)</f>
        <v xml:space="preserve">Bath </v>
      </c>
      <c r="E54" s="116" t="str">
        <f>VLOOKUP(C54,'[1]Main Scores'!B:D,3,FALSE)</f>
        <v>three</v>
      </c>
      <c r="F54" s="127" t="str">
        <f>VLOOKUP(C54,'[1]Main Scores'!B:E,4,FALSE)</f>
        <v>Stacey Martin</v>
      </c>
      <c r="G54" s="116" t="str">
        <f>VLOOKUP(C54,'[1]Main Scores'!B:F,5,FALSE)</f>
        <v>Ladykillers Little John</v>
      </c>
      <c r="H54" s="100">
        <f>VLOOKUP(C54,'[1]Main Scores'!B:G,6,FALSE)</f>
        <v>115</v>
      </c>
      <c r="I54" s="101">
        <f>VLOOKUP(C54,'[1]Main Scores'!B:H,7,FALSE)</f>
        <v>58</v>
      </c>
      <c r="J54" s="101">
        <f>VLOOKUP(C54,'[1]Main Scores'!B:I,8,FALSE)</f>
        <v>173</v>
      </c>
      <c r="K54" s="101">
        <f>I54+J54</f>
        <v>231</v>
      </c>
      <c r="L54" s="102">
        <f>VLOOKUP(C54,'[1]Main Scores'!B:J,9,FALSE)</f>
        <v>0.72083333333333333</v>
      </c>
      <c r="M54" s="103">
        <f>VLOOKUP(C54,'[1]Main Scores'!B:K,10,FALSE)</f>
        <v>4</v>
      </c>
      <c r="N54" s="137"/>
    </row>
    <row r="55" spans="1:14" x14ac:dyDescent="0.25">
      <c r="A55" s="123" t="s">
        <v>306</v>
      </c>
      <c r="B55" s="124">
        <v>0.55069444444444449</v>
      </c>
      <c r="C55" s="123">
        <v>163</v>
      </c>
      <c r="D55" s="116" t="str">
        <f>VLOOKUP(C55,'[1]Main Scores'!B:C,2,FALSE)</f>
        <v xml:space="preserve">Bath </v>
      </c>
      <c r="E55" s="116" t="str">
        <f>VLOOKUP(C55,'[1]Main Scores'!B:D,3,FALSE)</f>
        <v>three</v>
      </c>
      <c r="F55" s="127" t="str">
        <f>VLOOKUP(C55,'[1]Main Scores'!B:E,4,FALSE)</f>
        <v>Julia Stockley</v>
      </c>
      <c r="G55" s="116" t="str">
        <f>VLOOKUP(C55,'[1]Main Scores'!B:F,5,FALSE)</f>
        <v>Devauden Melody</v>
      </c>
      <c r="H55" s="100">
        <f>VLOOKUP(C55,'[1]Main Scores'!B:G,6,FALSE)</f>
        <v>121</v>
      </c>
      <c r="I55" s="101">
        <f>VLOOKUP(C55,'[1]Main Scores'!B:H,7,FALSE)</f>
        <v>55</v>
      </c>
      <c r="J55" s="101">
        <f>VLOOKUP(C55,'[1]Main Scores'!B:I,8,FALSE)</f>
        <v>176</v>
      </c>
      <c r="K55" s="101">
        <f>I55+J55</f>
        <v>231</v>
      </c>
      <c r="L55" s="102">
        <f>VLOOKUP(C55,'[1]Main Scores'!B:J,9,FALSE)</f>
        <v>0.67692307692307696</v>
      </c>
      <c r="M55" s="103">
        <f>VLOOKUP(C55,'[1]Main Scores'!B:K,10,FALSE)</f>
        <v>7</v>
      </c>
      <c r="N55" s="137"/>
    </row>
    <row r="56" spans="1:14" x14ac:dyDescent="0.25">
      <c r="A56" s="123" t="s">
        <v>307</v>
      </c>
      <c r="B56" s="124">
        <v>0.58263888888888882</v>
      </c>
      <c r="C56" s="123">
        <v>369</v>
      </c>
      <c r="D56" s="116" t="str">
        <f>VLOOKUP(C56,'[1]Main Scores'!B:C,2,FALSE)</f>
        <v xml:space="preserve">Bath </v>
      </c>
      <c r="E56" s="116" t="str">
        <f>VLOOKUP(C56,'[1]Main Scores'!B:D,3,FALSE)</f>
        <v>three</v>
      </c>
      <c r="F56" s="127" t="str">
        <f>VLOOKUP(C56,'[1]Main Scores'!B:E,4,FALSE)</f>
        <v>Georgina Bryce</v>
      </c>
      <c r="G56" s="116" t="str">
        <f>VLOOKUP(C56,'[1]Main Scores'!B:F,5,FALSE)</f>
        <v>Trefaldwyn Dylan</v>
      </c>
      <c r="H56" s="100">
        <f>VLOOKUP(C56,'[1]Main Scores'!B:G,6,FALSE)</f>
        <v>119</v>
      </c>
      <c r="I56" s="101">
        <f>VLOOKUP(C56,'[1]Main Scores'!B:H,7,FALSE)</f>
        <v>54</v>
      </c>
      <c r="J56" s="101">
        <f>VLOOKUP(C56,'[1]Main Scores'!B:I,8,FALSE)</f>
        <v>173</v>
      </c>
      <c r="K56" s="101">
        <f>I56+J56</f>
        <v>227</v>
      </c>
      <c r="L56" s="102">
        <f>VLOOKUP(C56,'[1]Main Scores'!B:J,9,FALSE)</f>
        <v>0.69199999999999995</v>
      </c>
      <c r="M56" s="103">
        <f>VLOOKUP(C56,'[1]Main Scores'!B:K,10,FALSE)</f>
        <v>2</v>
      </c>
      <c r="N56" s="137"/>
    </row>
    <row r="57" spans="1:14" x14ac:dyDescent="0.25">
      <c r="A57" s="128"/>
      <c r="B57" s="139"/>
      <c r="C57" s="128"/>
      <c r="D57" s="129"/>
      <c r="E57" s="129"/>
      <c r="F57" s="130"/>
      <c r="G57" s="129"/>
      <c r="H57" s="135"/>
      <c r="I57" s="131"/>
      <c r="J57" s="131"/>
      <c r="K57" s="131"/>
      <c r="L57" s="132" t="s">
        <v>308</v>
      </c>
      <c r="M57" s="136" t="s">
        <v>312</v>
      </c>
      <c r="N57" s="134">
        <f>SMALL(M53:M56,1)+SMALL(M53:M56,2)+SMALL(M53:M56,3)</f>
        <v>13</v>
      </c>
    </row>
    <row r="58" spans="1:14" x14ac:dyDescent="0.25">
      <c r="A58" s="123" t="s">
        <v>306</v>
      </c>
      <c r="B58" s="124">
        <v>0.39583333333333331</v>
      </c>
      <c r="C58" s="125">
        <v>121</v>
      </c>
      <c r="D58" s="114" t="str">
        <f>VLOOKUP(C58,'[1]Main Scores'!B:C,2,FALSE)</f>
        <v xml:space="preserve">Kennet Vale </v>
      </c>
      <c r="E58" s="114" t="str">
        <f>VLOOKUP(C58,'[1]Main Scores'!B:D,3,FALSE)</f>
        <v>Sauvignon</v>
      </c>
      <c r="F58" s="126" t="str">
        <f>VLOOKUP(C58,'[1]Main Scores'!B:E,4,FALSE)</f>
        <v>Jo Calder</v>
      </c>
      <c r="G58" s="114" t="str">
        <f>VLOOKUP(C58,'[1]Main Scores'!B:F,5,FALSE)</f>
        <v>Ridgeway Lady</v>
      </c>
      <c r="H58" s="92">
        <f>VLOOKUP(C58,'[1]Main Scores'!B:G,6,FALSE)</f>
        <v>116</v>
      </c>
      <c r="I58" s="91">
        <f>VLOOKUP(C58,'[1]Main Scores'!B:H,7,FALSE)</f>
        <v>54</v>
      </c>
      <c r="J58" s="91">
        <f>VLOOKUP(C58,'[1]Main Scores'!B:I,8,FALSE)</f>
        <v>170</v>
      </c>
      <c r="K58" s="91">
        <f>I58+J58</f>
        <v>224</v>
      </c>
      <c r="L58" s="90">
        <f>VLOOKUP(C58,'[1]Main Scores'!B:J,9,FALSE)</f>
        <v>0.65384615384615385</v>
      </c>
      <c r="M58" s="89">
        <f>VLOOKUP(C58,'[1]Main Scores'!B:K,10,FALSE)</f>
        <v>7</v>
      </c>
      <c r="N58" s="140"/>
    </row>
    <row r="59" spans="1:14" x14ac:dyDescent="0.25">
      <c r="A59" s="123" t="s">
        <v>307</v>
      </c>
      <c r="B59" s="124">
        <v>0.41388888888888892</v>
      </c>
      <c r="C59" s="123">
        <v>330</v>
      </c>
      <c r="D59" s="116" t="str">
        <f>VLOOKUP(C59,'[1]Main Scores'!B:C,2,FALSE)</f>
        <v xml:space="preserve">Kennet Vale </v>
      </c>
      <c r="E59" s="116" t="str">
        <f>VLOOKUP(C59,'[1]Main Scores'!B:D,3,FALSE)</f>
        <v>Sauvignon</v>
      </c>
      <c r="F59" s="127" t="str">
        <f>VLOOKUP(C59,'[1]Main Scores'!B:E,4,FALSE)</f>
        <v>Pippa Card</v>
      </c>
      <c r="G59" s="116" t="str">
        <f>VLOOKUP(C59,'[1]Main Scores'!B:F,5,FALSE)</f>
        <v>Brave and Bold</v>
      </c>
      <c r="H59" s="100">
        <f>VLOOKUP(C59,'[1]Main Scores'!B:G,6,FALSE)</f>
        <v>101.5</v>
      </c>
      <c r="I59" s="101">
        <f>VLOOKUP(C59,'[1]Main Scores'!B:H,7,FALSE)</f>
        <v>51</v>
      </c>
      <c r="J59" s="101">
        <f>VLOOKUP(C59,'[1]Main Scores'!B:I,8,FALSE)</f>
        <v>152.5</v>
      </c>
      <c r="K59" s="101">
        <f>I59+J59</f>
        <v>203.5</v>
      </c>
      <c r="L59" s="102">
        <f>VLOOKUP(C59,'[1]Main Scores'!B:J,9,FALSE)</f>
        <v>0.63541666666666663</v>
      </c>
      <c r="M59" s="103">
        <f>VLOOKUP(C59,'[1]Main Scores'!B:K,10,FALSE)</f>
        <v>22</v>
      </c>
      <c r="N59" s="137"/>
    </row>
    <row r="60" spans="1:14" x14ac:dyDescent="0.25">
      <c r="A60" s="123" t="s">
        <v>306</v>
      </c>
      <c r="B60" s="124">
        <v>0.59166666666666667</v>
      </c>
      <c r="C60" s="123">
        <v>154</v>
      </c>
      <c r="D60" s="116" t="str">
        <f>VLOOKUP(C60,'[1]Main Scores'!B:C,2,FALSE)</f>
        <v xml:space="preserve">Kennet Vale </v>
      </c>
      <c r="E60" s="116" t="str">
        <f>VLOOKUP(C60,'[1]Main Scores'!B:D,3,FALSE)</f>
        <v>Sauvignon</v>
      </c>
      <c r="F60" s="127" t="str">
        <f>VLOOKUP(C60,'[1]Main Scores'!B:E,4,FALSE)</f>
        <v>Hilary Lavender</v>
      </c>
      <c r="G60" s="116" t="str">
        <f>VLOOKUP(C60,'[1]Main Scores'!B:F,5,FALSE)</f>
        <v>Padasion</v>
      </c>
      <c r="H60" s="100">
        <f>VLOOKUP(C60,'[1]Main Scores'!B:G,6,FALSE)</f>
        <v>115</v>
      </c>
      <c r="I60" s="101">
        <f>VLOOKUP(C60,'[1]Main Scores'!B:H,7,FALSE)</f>
        <v>52</v>
      </c>
      <c r="J60" s="101">
        <f>VLOOKUP(C60,'[1]Main Scores'!B:I,8,FALSE)</f>
        <v>167</v>
      </c>
      <c r="K60" s="101">
        <f>I60+J60</f>
        <v>219</v>
      </c>
      <c r="L60" s="102">
        <f>VLOOKUP(C60,'[1]Main Scores'!B:J,9,FALSE)</f>
        <v>0.64230769230769236</v>
      </c>
      <c r="M60" s="103">
        <f>VLOOKUP(C60,'[1]Main Scores'!B:K,10,FALSE)</f>
        <v>18</v>
      </c>
      <c r="N60" s="137"/>
    </row>
    <row r="61" spans="1:14" x14ac:dyDescent="0.25">
      <c r="A61" s="123" t="s">
        <v>307</v>
      </c>
      <c r="B61" s="124">
        <v>0.58680555555555558</v>
      </c>
      <c r="C61" s="123">
        <v>362</v>
      </c>
      <c r="D61" s="116" t="str">
        <f>VLOOKUP(C61,'[1]Main Scores'!B:C,2,FALSE)</f>
        <v xml:space="preserve">Kennet Vale </v>
      </c>
      <c r="E61" s="116" t="str">
        <f>VLOOKUP(C61,'[1]Main Scores'!B:D,3,FALSE)</f>
        <v>Sauvignon</v>
      </c>
      <c r="F61" s="127" t="str">
        <f>VLOOKUP(C61,'[1]Main Scores'!B:E,4,FALSE)</f>
        <v>Julie Bush</v>
      </c>
      <c r="G61" s="116" t="str">
        <f>VLOOKUP(C61,'[1]Main Scores'!B:F,5,FALSE)</f>
        <v>Attychree Prince</v>
      </c>
      <c r="H61" s="100">
        <f>VLOOKUP(C61,'[1]Main Scores'!B:G,6,FALSE)</f>
        <v>112</v>
      </c>
      <c r="I61" s="101">
        <f>VLOOKUP(C61,'[1]Main Scores'!B:H,7,FALSE)</f>
        <v>53</v>
      </c>
      <c r="J61" s="101">
        <f>VLOOKUP(C61,'[1]Main Scores'!B:I,8,FALSE)</f>
        <v>165</v>
      </c>
      <c r="K61" s="101">
        <f>I61+J61</f>
        <v>218</v>
      </c>
      <c r="L61" s="102">
        <f>VLOOKUP(C61,'[1]Main Scores'!B:J,9,FALSE)</f>
        <v>0.66</v>
      </c>
      <c r="M61" s="103">
        <f>VLOOKUP(C61,'[1]Main Scores'!B:K,10,FALSE)</f>
        <v>8</v>
      </c>
      <c r="N61" s="137"/>
    </row>
    <row r="62" spans="1:14" x14ac:dyDescent="0.25">
      <c r="A62" s="123"/>
      <c r="B62" s="124"/>
      <c r="C62" s="128"/>
      <c r="D62" s="129"/>
      <c r="E62" s="129"/>
      <c r="F62" s="130"/>
      <c r="G62" s="129"/>
      <c r="H62" s="135"/>
      <c r="I62" s="131"/>
      <c r="J62" s="131"/>
      <c r="K62" s="131"/>
      <c r="L62" s="132" t="s">
        <v>308</v>
      </c>
      <c r="M62" s="133"/>
      <c r="N62" s="137">
        <f>SMALL(M58:M61,1)+SMALL(M58:M61,2)+SMALL(M58:M61,3)</f>
        <v>33</v>
      </c>
    </row>
    <row r="63" spans="1:14" x14ac:dyDescent="0.25">
      <c r="A63" s="125" t="s">
        <v>306</v>
      </c>
      <c r="B63" s="138">
        <v>0.39999999999999997</v>
      </c>
      <c r="C63" s="125">
        <v>122</v>
      </c>
      <c r="D63" s="114" t="str">
        <f>VLOOKUP(C63,'[1]Main Scores'!B:C,2,FALSE)</f>
        <v xml:space="preserve">Kennet Vale </v>
      </c>
      <c r="E63" s="114" t="str">
        <f>VLOOKUP(C63,'[1]Main Scores'!B:D,3,FALSE)</f>
        <v>Prosecco</v>
      </c>
      <c r="F63" s="126" t="str">
        <f>VLOOKUP(C63,'[1]Main Scores'!B:E,4,FALSE)</f>
        <v>Alison McFaull</v>
      </c>
      <c r="G63" s="114" t="str">
        <f>VLOOKUP(C63,'[1]Main Scores'!B:F,5,FALSE)</f>
        <v>Moorlands Ambassador</v>
      </c>
      <c r="H63" s="92">
        <f>VLOOKUP(C63,'[1]Main Scores'!B:G,6,FALSE)</f>
        <v>123.5</v>
      </c>
      <c r="I63" s="91">
        <f>VLOOKUP(C63,'[1]Main Scores'!B:H,7,FALSE)</f>
        <v>59</v>
      </c>
      <c r="J63" s="91">
        <f>VLOOKUP(C63,'[1]Main Scores'!B:I,8,FALSE)</f>
        <v>182.5</v>
      </c>
      <c r="K63" s="91">
        <f>I63+J63</f>
        <v>241.5</v>
      </c>
      <c r="L63" s="90">
        <f>VLOOKUP(C63,'[1]Main Scores'!B:J,9,FALSE)</f>
        <v>0.70192307692307687</v>
      </c>
      <c r="M63" s="89">
        <f>VLOOKUP(C63,'[1]Main Scores'!B:K,10,FALSE)</f>
        <v>1</v>
      </c>
      <c r="N63" s="140"/>
    </row>
    <row r="64" spans="1:14" x14ac:dyDescent="0.25">
      <c r="A64" s="123" t="s">
        <v>307</v>
      </c>
      <c r="B64" s="124">
        <v>0.41805555555555557</v>
      </c>
      <c r="C64" s="123">
        <v>331</v>
      </c>
      <c r="D64" s="116" t="str">
        <f>VLOOKUP(C64,'[1]Main Scores'!B:C,2,FALSE)</f>
        <v xml:space="preserve">Kennet Vale </v>
      </c>
      <c r="E64" s="116" t="str">
        <f>VLOOKUP(C64,'[1]Main Scores'!B:D,3,FALSE)</f>
        <v>Prosecco</v>
      </c>
      <c r="F64" s="127" t="str">
        <f>VLOOKUP(C64,'[1]Main Scores'!B:E,4,FALSE)</f>
        <v>Justine Scott</v>
      </c>
      <c r="G64" s="116" t="str">
        <f>VLOOKUP(C64,'[1]Main Scores'!B:F,5,FALSE)</f>
        <v>Bradleystoke</v>
      </c>
      <c r="H64" s="100">
        <f>VLOOKUP(C64,'[1]Main Scores'!B:G,6,FALSE)</f>
        <v>101</v>
      </c>
      <c r="I64" s="101">
        <f>VLOOKUP(C64,'[1]Main Scores'!B:H,7,FALSE)</f>
        <v>51</v>
      </c>
      <c r="J64" s="101">
        <f>VLOOKUP(C64,'[1]Main Scores'!B:I,8,FALSE)</f>
        <v>152</v>
      </c>
      <c r="K64" s="101">
        <f>I64+J64</f>
        <v>203</v>
      </c>
      <c r="L64" s="102">
        <f>VLOOKUP(C64,'[1]Main Scores'!B:J,9,FALSE)</f>
        <v>0.6333333333333333</v>
      </c>
      <c r="M64" s="103">
        <f>VLOOKUP(C64,'[1]Main Scores'!B:K,10,FALSE)</f>
        <v>23</v>
      </c>
      <c r="N64" s="137"/>
    </row>
    <row r="65" spans="1:14" x14ac:dyDescent="0.25">
      <c r="A65" s="123" t="s">
        <v>306</v>
      </c>
      <c r="B65" s="124">
        <v>0.59583333333333333</v>
      </c>
      <c r="C65" s="123">
        <v>155</v>
      </c>
      <c r="D65" s="116" t="str">
        <f>VLOOKUP(C65,'[1]Main Scores'!B:C,2,FALSE)</f>
        <v xml:space="preserve">Kennet Vale </v>
      </c>
      <c r="E65" s="116" t="str">
        <f>VLOOKUP(C65,'[1]Main Scores'!B:D,3,FALSE)</f>
        <v>Prosecco</v>
      </c>
      <c r="F65" s="127" t="str">
        <f>VLOOKUP(C65,'[1]Main Scores'!B:E,4,FALSE)</f>
        <v>Becky Ormond</v>
      </c>
      <c r="G65" s="116" t="str">
        <f>VLOOKUP(C65,'[1]Main Scores'!B:F,5,FALSE)</f>
        <v>Sieady Command</v>
      </c>
      <c r="H65" s="100">
        <f>VLOOKUP(C65,'[1]Main Scores'!B:G,6,FALSE)</f>
        <v>117</v>
      </c>
      <c r="I65" s="101">
        <f>VLOOKUP(C65,'[1]Main Scores'!B:H,7,FALSE)</f>
        <v>51</v>
      </c>
      <c r="J65" s="101">
        <f>VLOOKUP(C65,'[1]Main Scores'!B:I,8,FALSE)</f>
        <v>168</v>
      </c>
      <c r="K65" s="101">
        <f>I65+J65</f>
        <v>219</v>
      </c>
      <c r="L65" s="102">
        <f>VLOOKUP(C65,'[1]Main Scores'!B:J,9,FALSE)</f>
        <v>0.64615384615384619</v>
      </c>
      <c r="M65" s="103">
        <f>VLOOKUP(C65,'[1]Main Scores'!B:K,10,FALSE)</f>
        <v>17</v>
      </c>
      <c r="N65" s="137"/>
    </row>
    <row r="66" spans="1:14" x14ac:dyDescent="0.25">
      <c r="A66" s="123" t="s">
        <v>307</v>
      </c>
      <c r="B66" s="124">
        <v>0.59166666666666667</v>
      </c>
      <c r="C66" s="123">
        <v>363</v>
      </c>
      <c r="D66" s="116" t="str">
        <f>VLOOKUP(C66,'[1]Main Scores'!B:C,2,FALSE)</f>
        <v xml:space="preserve">Kennet Vale </v>
      </c>
      <c r="E66" s="116" t="str">
        <f>VLOOKUP(C66,'[1]Main Scores'!B:D,3,FALSE)</f>
        <v>Prosecco</v>
      </c>
      <c r="F66" s="127" t="str">
        <f>VLOOKUP(C66,'[1]Main Scores'!B:E,4,FALSE)</f>
        <v>Jill Beck</v>
      </c>
      <c r="G66" s="116" t="str">
        <f>VLOOKUP(C66,'[1]Main Scores'!B:F,5,FALSE)</f>
        <v>Victory</v>
      </c>
      <c r="H66" s="100">
        <f>VLOOKUP(C66,'[1]Main Scores'!B:G,6,FALSE)</f>
        <v>108</v>
      </c>
      <c r="I66" s="101">
        <f>VLOOKUP(C66,'[1]Main Scores'!B:H,7,FALSE)</f>
        <v>52</v>
      </c>
      <c r="J66" s="101">
        <f>VLOOKUP(C66,'[1]Main Scores'!B:I,8,FALSE)</f>
        <v>160</v>
      </c>
      <c r="K66" s="101">
        <f>I66+J66</f>
        <v>212</v>
      </c>
      <c r="L66" s="102">
        <f>VLOOKUP(C66,'[1]Main Scores'!B:J,9,FALSE)</f>
        <v>0.64</v>
      </c>
      <c r="M66" s="103">
        <f>VLOOKUP(C66,'[1]Main Scores'!B:K,10,FALSE)</f>
        <v>16</v>
      </c>
      <c r="N66" s="137"/>
    </row>
    <row r="67" spans="1:14" x14ac:dyDescent="0.25">
      <c r="A67" s="128"/>
      <c r="B67" s="139"/>
      <c r="C67" s="128"/>
      <c r="D67" s="129"/>
      <c r="E67" s="129"/>
      <c r="F67" s="130"/>
      <c r="G67" s="129"/>
      <c r="H67" s="135"/>
      <c r="I67" s="131"/>
      <c r="J67" s="131"/>
      <c r="K67" s="131"/>
      <c r="L67" s="132" t="s">
        <v>308</v>
      </c>
      <c r="M67" s="133"/>
      <c r="N67" s="134">
        <f>SMALL(M63:M66,1)+SMALL(M63:M66,2)+SMALL(M63:M66,3)</f>
        <v>34</v>
      </c>
    </row>
    <row r="68" spans="1:14" x14ac:dyDescent="0.25">
      <c r="A68" s="123" t="s">
        <v>306</v>
      </c>
      <c r="B68" s="124">
        <v>0.42708333333333331</v>
      </c>
      <c r="C68" s="125">
        <v>123</v>
      </c>
      <c r="D68" s="114" t="str">
        <f>VLOOKUP(C68,'[1]Main Scores'!B:C,2,FALSE)</f>
        <v xml:space="preserve">VWH </v>
      </c>
      <c r="E68" s="114" t="str">
        <f>VLOOKUP(C68,'[1]Main Scores'!B:D,3,FALSE)</f>
        <v>Lions</v>
      </c>
      <c r="F68" s="126" t="str">
        <f>VLOOKUP(C68,'[1]Main Scores'!B:E,4,FALSE)</f>
        <v>Fiona Symes</v>
      </c>
      <c r="G68" s="114" t="str">
        <f>VLOOKUP(C68,'[1]Main Scores'!B:F,5,FALSE)</f>
        <v>Hackpen Heights</v>
      </c>
      <c r="H68" s="92">
        <f>VLOOKUP(C68,'[1]Main Scores'!B:G,6,FALSE)</f>
        <v>107</v>
      </c>
      <c r="I68" s="91">
        <f>VLOOKUP(C68,'[1]Main Scores'!B:H,7,FALSE)</f>
        <v>50</v>
      </c>
      <c r="J68" s="91">
        <f>VLOOKUP(C68,'[1]Main Scores'!B:I,8,FALSE)</f>
        <v>157</v>
      </c>
      <c r="K68" s="91">
        <f>I68+J68</f>
        <v>207</v>
      </c>
      <c r="L68" s="90">
        <f>VLOOKUP(C68,'[1]Main Scores'!B:J,9,FALSE)</f>
        <v>0.60384615384615381</v>
      </c>
      <c r="M68" s="89">
        <f>VLOOKUP(C68,'[1]Main Scores'!B:K,10,FALSE)</f>
        <v>13</v>
      </c>
      <c r="N68" s="140"/>
    </row>
    <row r="69" spans="1:14" x14ac:dyDescent="0.25">
      <c r="A69" s="123" t="s">
        <v>307</v>
      </c>
      <c r="B69" s="124">
        <v>0.49791666666666662</v>
      </c>
      <c r="C69" s="123">
        <v>332</v>
      </c>
      <c r="D69" s="116" t="str">
        <f>VLOOKUP(C69,'[1]Main Scores'!B:C,2,FALSE)</f>
        <v xml:space="preserve">VWH </v>
      </c>
      <c r="E69" s="116" t="str">
        <f>VLOOKUP(C69,'[1]Main Scores'!B:D,3,FALSE)</f>
        <v>Lions</v>
      </c>
      <c r="F69" s="127" t="str">
        <f>VLOOKUP(C69,'[1]Main Scores'!B:E,4,FALSE)</f>
        <v>Sarah McMurray</v>
      </c>
      <c r="G69" s="116" t="str">
        <f>VLOOKUP(C69,'[1]Main Scores'!B:F,5,FALSE)</f>
        <v>Super Love</v>
      </c>
      <c r="H69" s="100">
        <f>VLOOKUP(C69,'[1]Main Scores'!B:G,6,FALSE)</f>
        <v>113</v>
      </c>
      <c r="I69" s="101">
        <f>VLOOKUP(C69,'[1]Main Scores'!B:H,7,FALSE)</f>
        <v>58</v>
      </c>
      <c r="J69" s="101">
        <f>VLOOKUP(C69,'[1]Main Scores'!B:I,8,FALSE)</f>
        <v>171</v>
      </c>
      <c r="K69" s="101">
        <f>I69+J69</f>
        <v>229</v>
      </c>
      <c r="L69" s="102">
        <f>VLOOKUP(C69,'[1]Main Scores'!B:J,9,FALSE)</f>
        <v>0.71250000000000002</v>
      </c>
      <c r="M69" s="103">
        <f>VLOOKUP(C69,'[1]Main Scores'!B:K,10,FALSE)</f>
        <v>6</v>
      </c>
      <c r="N69" s="137"/>
    </row>
    <row r="70" spans="1:14" x14ac:dyDescent="0.25">
      <c r="A70" s="123" t="s">
        <v>306</v>
      </c>
      <c r="B70" s="124">
        <v>0.63472222222222219</v>
      </c>
      <c r="C70" s="123">
        <v>156</v>
      </c>
      <c r="D70" s="116" t="str">
        <f>VLOOKUP(C70,'[1]Main Scores'!B:C,2,FALSE)</f>
        <v xml:space="preserve">VWH </v>
      </c>
      <c r="E70" s="116" t="str">
        <f>VLOOKUP(C70,'[1]Main Scores'!B:D,3,FALSE)</f>
        <v>Lions</v>
      </c>
      <c r="F70" s="127" t="str">
        <f>VLOOKUP(C70,'[1]Main Scores'!B:E,4,FALSE)</f>
        <v>Mariana Gaussen</v>
      </c>
      <c r="G70" s="116" t="str">
        <f>VLOOKUP(C70,'[1]Main Scores'!B:F,5,FALSE)</f>
        <v>Porta Della</v>
      </c>
      <c r="H70" s="100">
        <f>VLOOKUP(C70,'[1]Main Scores'!B:G,6,FALSE)</f>
        <v>125.5</v>
      </c>
      <c r="I70" s="101">
        <f>VLOOKUP(C70,'[1]Main Scores'!B:H,7,FALSE)</f>
        <v>55</v>
      </c>
      <c r="J70" s="101">
        <f>VLOOKUP(C70,'[1]Main Scores'!B:I,8,FALSE)</f>
        <v>180.5</v>
      </c>
      <c r="K70" s="101">
        <f>I70+J70</f>
        <v>235.5</v>
      </c>
      <c r="L70" s="102">
        <f>VLOOKUP(C70,'[1]Main Scores'!B:J,9,FALSE)</f>
        <v>0.69423076923076921</v>
      </c>
      <c r="M70" s="103">
        <f>VLOOKUP(C70,'[1]Main Scores'!B:K,10,FALSE)</f>
        <v>4</v>
      </c>
      <c r="N70" s="137"/>
    </row>
    <row r="71" spans="1:14" x14ac:dyDescent="0.25">
      <c r="A71" s="123" t="s">
        <v>307</v>
      </c>
      <c r="B71" s="124">
        <v>0.54166666666666663</v>
      </c>
      <c r="C71" s="123">
        <v>364</v>
      </c>
      <c r="D71" s="116" t="str">
        <f>VLOOKUP(C71,'[1]Main Scores'!B:C,2,FALSE)</f>
        <v xml:space="preserve">VWH </v>
      </c>
      <c r="E71" s="116" t="str">
        <f>VLOOKUP(C71,'[1]Main Scores'!B:D,3,FALSE)</f>
        <v>Lions</v>
      </c>
      <c r="F71" s="127" t="str">
        <f>VLOOKUP(C71,'[1]Main Scores'!B:E,4,FALSE)</f>
        <v>Patricia Haskins</v>
      </c>
      <c r="G71" s="116" t="str">
        <f>VLOOKUP(C71,'[1]Main Scores'!B:F,5,FALSE)</f>
        <v xml:space="preserve">Pixie Jay </v>
      </c>
      <c r="H71" s="100">
        <f>VLOOKUP(C71,'[1]Main Scores'!B:G,6,FALSE)</f>
        <v>109.5</v>
      </c>
      <c r="I71" s="101">
        <f>VLOOKUP(C71,'[1]Main Scores'!B:H,7,FALSE)</f>
        <v>52</v>
      </c>
      <c r="J71" s="101">
        <f>VLOOKUP(C71,'[1]Main Scores'!B:I,8,FALSE)</f>
        <v>161.5</v>
      </c>
      <c r="K71" s="101">
        <f>I71+J71</f>
        <v>213.5</v>
      </c>
      <c r="L71" s="102">
        <f>VLOOKUP(C71,'[1]Main Scores'!B:J,9,FALSE)</f>
        <v>0.64600000000000002</v>
      </c>
      <c r="M71" s="103">
        <f>VLOOKUP(C71,'[1]Main Scores'!B:K,10,FALSE)</f>
        <v>13</v>
      </c>
      <c r="N71" s="137"/>
    </row>
    <row r="72" spans="1:14" x14ac:dyDescent="0.25">
      <c r="A72" s="123"/>
      <c r="B72" s="124"/>
      <c r="C72" s="128"/>
      <c r="D72" s="129"/>
      <c r="E72" s="129"/>
      <c r="F72" s="130"/>
      <c r="G72" s="129"/>
      <c r="H72" s="135"/>
      <c r="I72" s="131"/>
      <c r="J72" s="131"/>
      <c r="K72" s="131"/>
      <c r="L72" s="132" t="s">
        <v>308</v>
      </c>
      <c r="M72" s="133"/>
      <c r="N72" s="137">
        <f>SMALL(M68:M71,1)+SMALL(M68:M71,2)+SMALL(M68:M71,3)</f>
        <v>23</v>
      </c>
    </row>
    <row r="73" spans="1:14" x14ac:dyDescent="0.25">
      <c r="A73" s="125" t="s">
        <v>306</v>
      </c>
      <c r="B73" s="138">
        <v>0.43194444444444446</v>
      </c>
      <c r="C73" s="125">
        <v>124</v>
      </c>
      <c r="D73" s="114" t="str">
        <f>VLOOKUP(C73,'[1]Main Scores'!B:C,2,FALSE)</f>
        <v>VWH</v>
      </c>
      <c r="E73" s="114" t="str">
        <f>VLOOKUP(C73,'[1]Main Scores'!B:D,3,FALSE)</f>
        <v>Tigers</v>
      </c>
      <c r="F73" s="126" t="str">
        <f>VLOOKUP(C73,'[1]Main Scores'!B:E,4,FALSE)</f>
        <v>Jo Thornton</v>
      </c>
      <c r="G73" s="114" t="str">
        <f>VLOOKUP(C73,'[1]Main Scores'!B:F,5,FALSE)</f>
        <v>Greystone Galway Bay</v>
      </c>
      <c r="H73" s="92">
        <f>VLOOKUP(C73,'[1]Main Scores'!B:G,6,FALSE)</f>
        <v>104.5</v>
      </c>
      <c r="I73" s="91">
        <f>VLOOKUP(C73,'[1]Main Scores'!B:H,7,FALSE)</f>
        <v>48</v>
      </c>
      <c r="J73" s="91">
        <f>VLOOKUP(C73,'[1]Main Scores'!B:I,8,FALSE)</f>
        <v>152.5</v>
      </c>
      <c r="K73" s="91">
        <f>I73+J73</f>
        <v>200.5</v>
      </c>
      <c r="L73" s="90">
        <f>VLOOKUP(C73,'[1]Main Scores'!B:J,9,FALSE)</f>
        <v>0.61</v>
      </c>
      <c r="M73" s="89">
        <f>VLOOKUP(C73,'[1]Main Scores'!B:K,10,FALSE)</f>
        <v>22</v>
      </c>
      <c r="N73" s="140"/>
    </row>
    <row r="74" spans="1:14" x14ac:dyDescent="0.25">
      <c r="A74" s="123" t="s">
        <v>307</v>
      </c>
      <c r="B74" s="124">
        <v>0.50208333333333333</v>
      </c>
      <c r="C74" s="123">
        <v>333</v>
      </c>
      <c r="D74" s="116" t="str">
        <f>VLOOKUP(C74,'[1]Main Scores'!B:C,2,FALSE)</f>
        <v xml:space="preserve">VWH </v>
      </c>
      <c r="E74" s="116" t="str">
        <f>VLOOKUP(C74,'[1]Main Scores'!B:D,3,FALSE)</f>
        <v>Tigers</v>
      </c>
      <c r="F74" s="127" t="str">
        <f>VLOOKUP(C74,'[1]Main Scores'!B:E,4,FALSE)</f>
        <v>Pippa Taylor</v>
      </c>
      <c r="G74" s="116" t="str">
        <f>VLOOKUP(C74,'[1]Main Scores'!B:F,5,FALSE)</f>
        <v>Cookworthy Heston</v>
      </c>
      <c r="H74" s="100">
        <f>VLOOKUP(C74,'[1]Main Scores'!B:G,6,FALSE)</f>
        <v>97</v>
      </c>
      <c r="I74" s="101">
        <f>VLOOKUP(C74,'[1]Main Scores'!B:H,7,FALSE)</f>
        <v>49</v>
      </c>
      <c r="J74" s="101">
        <f>VLOOKUP(C74,'[1]Main Scores'!B:I,8,FALSE)</f>
        <v>146</v>
      </c>
      <c r="K74" s="101">
        <f>I74+J74</f>
        <v>195</v>
      </c>
      <c r="L74" s="102">
        <f>VLOOKUP(C74,'[1]Main Scores'!B:J,9,FALSE)</f>
        <v>0.60833333333333328</v>
      </c>
      <c r="M74" s="103">
        <f>VLOOKUP(C74,'[1]Main Scores'!B:K,10,FALSE)</f>
        <v>26</v>
      </c>
      <c r="N74" s="137"/>
    </row>
    <row r="75" spans="1:14" x14ac:dyDescent="0.25">
      <c r="A75" s="123" t="s">
        <v>306</v>
      </c>
      <c r="B75" s="124">
        <v>0.63958333333333328</v>
      </c>
      <c r="C75" s="123">
        <v>157</v>
      </c>
      <c r="D75" s="116" t="str">
        <f>VLOOKUP(C75,'[1]Main Scores'!B:C,2,FALSE)</f>
        <v xml:space="preserve">VWH </v>
      </c>
      <c r="E75" s="116" t="str">
        <f>VLOOKUP(C75,'[1]Main Scores'!B:D,3,FALSE)</f>
        <v>Tigers</v>
      </c>
      <c r="F75" s="127" t="str">
        <f>VLOOKUP(C75,'[1]Main Scores'!B:E,4,FALSE)</f>
        <v>Jude Matthews</v>
      </c>
      <c r="G75" s="116" t="str">
        <f>VLOOKUP(C75,'[1]Main Scores'!B:F,5,FALSE)</f>
        <v>Dare to Dream</v>
      </c>
      <c r="H75" s="100">
        <f>VLOOKUP(C75,'[1]Main Scores'!B:G,6,FALSE)</f>
        <v>124.5</v>
      </c>
      <c r="I75" s="101">
        <f>VLOOKUP(C75,'[1]Main Scores'!B:H,7,FALSE)</f>
        <v>57</v>
      </c>
      <c r="J75" s="101">
        <f>VLOOKUP(C75,'[1]Main Scores'!B:I,8,FALSE)</f>
        <v>181.5</v>
      </c>
      <c r="K75" s="101">
        <f>I75+J75</f>
        <v>238.5</v>
      </c>
      <c r="L75" s="102">
        <f>VLOOKUP(C75,'[1]Main Scores'!B:J,9,FALSE)</f>
        <v>0.69807692307692304</v>
      </c>
      <c r="M75" s="103">
        <f>VLOOKUP(C75,'[1]Main Scores'!B:K,10,FALSE)</f>
        <v>2</v>
      </c>
      <c r="N75" s="137"/>
    </row>
    <row r="76" spans="1:14" x14ac:dyDescent="0.25">
      <c r="A76" s="123" t="s">
        <v>307</v>
      </c>
      <c r="B76" s="124">
        <v>0.54583333333333328</v>
      </c>
      <c r="C76" s="123">
        <v>365</v>
      </c>
      <c r="D76" s="116" t="str">
        <f>VLOOKUP(C76,'[1]Main Scores'!B:C,2,FALSE)</f>
        <v xml:space="preserve">VWH </v>
      </c>
      <c r="E76" s="116" t="str">
        <f>VLOOKUP(C76,'[1]Main Scores'!B:D,3,FALSE)</f>
        <v>Tigers</v>
      </c>
      <c r="F76" s="127" t="str">
        <f>VLOOKUP(C76,'[1]Main Scores'!B:E,4,FALSE)</f>
        <v>Anne Johnstrup</v>
      </c>
      <c r="G76" s="116" t="str">
        <f>VLOOKUP(C76,'[1]Main Scores'!B:F,5,FALSE)</f>
        <v>WD</v>
      </c>
      <c r="H76" s="100">
        <f>VLOOKUP(C76,'[1]Main Scores'!B:G,6,FALSE)</f>
        <v>0</v>
      </c>
      <c r="I76" s="101">
        <f>VLOOKUP(C76,'[1]Main Scores'!B:H,7,FALSE)</f>
        <v>0</v>
      </c>
      <c r="J76" s="101">
        <f>VLOOKUP(C76,'[1]Main Scores'!B:I,8,FALSE)</f>
        <v>0</v>
      </c>
      <c r="K76" s="101">
        <f>I76+J76</f>
        <v>0</v>
      </c>
      <c r="L76" s="102">
        <f>VLOOKUP(C76,'[1]Main Scores'!B:J,9,FALSE)</f>
        <v>0</v>
      </c>
      <c r="M76" s="103">
        <f>VLOOKUP(C76,'[1]Main Scores'!B:K,10,FALSE)</f>
        <v>0</v>
      </c>
      <c r="N76" s="137"/>
    </row>
    <row r="77" spans="1:14" x14ac:dyDescent="0.25">
      <c r="A77" s="128"/>
      <c r="B77" s="139"/>
      <c r="C77" s="128"/>
      <c r="D77" s="129"/>
      <c r="E77" s="129"/>
      <c r="F77" s="130"/>
      <c r="G77" s="129"/>
      <c r="H77" s="135"/>
      <c r="I77" s="131"/>
      <c r="J77" s="131"/>
      <c r="K77" s="131"/>
      <c r="L77" s="132" t="s">
        <v>308</v>
      </c>
      <c r="M77" s="133"/>
      <c r="N77" s="134">
        <v>50</v>
      </c>
    </row>
    <row r="78" spans="1:14" x14ac:dyDescent="0.25">
      <c r="A78" s="123" t="s">
        <v>306</v>
      </c>
      <c r="B78" s="124">
        <v>0.43611111111111112</v>
      </c>
      <c r="C78" s="125">
        <v>125</v>
      </c>
      <c r="D78" s="114" t="str">
        <f>VLOOKUP(C78,'[1]Main Scores'!B:C,2,FALSE)</f>
        <v xml:space="preserve">Wessex Gold </v>
      </c>
      <c r="E78" s="114" t="str">
        <f>VLOOKUP(C78,'[1]Main Scores'!B:D,3,FALSE)</f>
        <v>Shiraz</v>
      </c>
      <c r="F78" s="126" t="str">
        <f>VLOOKUP(C78,'[1]Main Scores'!B:E,4,FALSE)</f>
        <v>Bex Greenwood</v>
      </c>
      <c r="G78" s="114" t="str">
        <f>VLOOKUP(C78,'[1]Main Scores'!B:F,5,FALSE)</f>
        <v>Cannabel</v>
      </c>
      <c r="H78" s="92">
        <f>VLOOKUP(C78,'[1]Main Scores'!B:G,6,FALSE)</f>
        <v>116</v>
      </c>
      <c r="I78" s="91">
        <f>VLOOKUP(C78,'[1]Main Scores'!B:H,7,FALSE)</f>
        <v>55</v>
      </c>
      <c r="J78" s="91">
        <f>VLOOKUP(C78,'[1]Main Scores'!B:I,8,FALSE)</f>
        <v>171</v>
      </c>
      <c r="K78" s="91">
        <f>I78+J78</f>
        <v>226</v>
      </c>
      <c r="L78" s="90">
        <f>VLOOKUP(C78,'[1]Main Scores'!B:J,9,FALSE)</f>
        <v>0.68400000000000005</v>
      </c>
      <c r="M78" s="89">
        <f>VLOOKUP(C78,'[1]Main Scores'!B:K,10,FALSE)</f>
        <v>6</v>
      </c>
      <c r="N78" s="140"/>
    </row>
    <row r="79" spans="1:14" x14ac:dyDescent="0.25">
      <c r="A79" s="123" t="s">
        <v>307</v>
      </c>
      <c r="B79" s="124">
        <v>0.50694444444444442</v>
      </c>
      <c r="C79" s="123">
        <v>334</v>
      </c>
      <c r="D79" s="116" t="str">
        <f>VLOOKUP(C79,'[1]Main Scores'!B:C,2,FALSE)</f>
        <v xml:space="preserve">Wessex Gold </v>
      </c>
      <c r="E79" s="116" t="str">
        <f>VLOOKUP(C79,'[1]Main Scores'!B:D,3,FALSE)</f>
        <v>Shiraz</v>
      </c>
      <c r="F79" s="127" t="str">
        <f>VLOOKUP(C79,'[1]Main Scores'!B:E,4,FALSE)</f>
        <v xml:space="preserve">David Wood </v>
      </c>
      <c r="G79" s="116" t="str">
        <f>VLOOKUP(C79,'[1]Main Scores'!B:F,5,FALSE)</f>
        <v>Fran</v>
      </c>
      <c r="H79" s="100">
        <f>VLOOKUP(C79,'[1]Main Scores'!B:G,6,FALSE)</f>
        <v>117</v>
      </c>
      <c r="I79" s="101">
        <f>VLOOKUP(C79,'[1]Main Scores'!B:H,7,FALSE)</f>
        <v>59</v>
      </c>
      <c r="J79" s="101">
        <f>VLOOKUP(C79,'[1]Main Scores'!B:I,8,FALSE)</f>
        <v>176</v>
      </c>
      <c r="K79" s="101">
        <f>I79+J79</f>
        <v>235</v>
      </c>
      <c r="L79" s="102">
        <f>VLOOKUP(C79,'[1]Main Scores'!B:J,9,FALSE)</f>
        <v>0.73333333333333328</v>
      </c>
      <c r="M79" s="103">
        <f>VLOOKUP(C79,'[1]Main Scores'!B:K,10,FALSE)</f>
        <v>1</v>
      </c>
      <c r="N79" s="137"/>
    </row>
    <row r="80" spans="1:14" x14ac:dyDescent="0.25">
      <c r="A80" s="123" t="s">
        <v>306</v>
      </c>
      <c r="B80" s="124">
        <v>0.64444444444444449</v>
      </c>
      <c r="C80" s="123">
        <v>158</v>
      </c>
      <c r="D80" s="116" t="str">
        <f>VLOOKUP(C80,'[1]Main Scores'!B:C,2,FALSE)</f>
        <v xml:space="preserve">Wessex Gold </v>
      </c>
      <c r="E80" s="116" t="str">
        <f>VLOOKUP(C80,'[1]Main Scores'!B:D,3,FALSE)</f>
        <v>Shiraz</v>
      </c>
      <c r="F80" s="127" t="str">
        <f>VLOOKUP(C80,'[1]Main Scores'!B:E,4,FALSE)</f>
        <v>Kate Parkinson Brown</v>
      </c>
      <c r="G80" s="116" t="str">
        <f>VLOOKUP(C80,'[1]Main Scores'!B:F,5,FALSE)</f>
        <v>Limited Edition</v>
      </c>
      <c r="H80" s="100">
        <f>VLOOKUP(C80,'[1]Main Scores'!B:G,6,FALSE)</f>
        <v>119</v>
      </c>
      <c r="I80" s="101">
        <f>VLOOKUP(C80,'[1]Main Scores'!B:H,7,FALSE)</f>
        <v>52</v>
      </c>
      <c r="J80" s="101">
        <f>VLOOKUP(C80,'[1]Main Scores'!B:I,8,FALSE)</f>
        <v>171</v>
      </c>
      <c r="K80" s="101">
        <f>I80+J80</f>
        <v>223</v>
      </c>
      <c r="L80" s="102">
        <f>VLOOKUP(C80,'[1]Main Scores'!B:J,9,FALSE)</f>
        <v>0.65769230769230769</v>
      </c>
      <c r="M80" s="103">
        <f>VLOOKUP(C80,'[1]Main Scores'!B:K,10,FALSE)</f>
        <v>16</v>
      </c>
      <c r="N80" s="137"/>
    </row>
    <row r="81" spans="1:14" x14ac:dyDescent="0.25">
      <c r="A81" s="123" t="s">
        <v>307</v>
      </c>
      <c r="B81" s="124">
        <v>0.55069444444444449</v>
      </c>
      <c r="C81" s="123">
        <v>366</v>
      </c>
      <c r="D81" s="116" t="str">
        <f>VLOOKUP(C81,'[1]Main Scores'!B:C,2,FALSE)</f>
        <v xml:space="preserve">Wessex Gold </v>
      </c>
      <c r="E81" s="116" t="str">
        <f>VLOOKUP(C81,'[1]Main Scores'!B:D,3,FALSE)</f>
        <v>Shiraz</v>
      </c>
      <c r="F81" s="127" t="str">
        <f>VLOOKUP(C81,'[1]Main Scores'!B:E,4,FALSE)</f>
        <v>Janet Stares</v>
      </c>
      <c r="G81" s="116" t="str">
        <f>VLOOKUP(C81,'[1]Main Scores'!B:F,5,FALSE)</f>
        <v>Caminito</v>
      </c>
      <c r="H81" s="100">
        <f>VLOOKUP(C81,'[1]Main Scores'!B:G,6,FALSE)</f>
        <v>104.5</v>
      </c>
      <c r="I81" s="101">
        <f>VLOOKUP(C81,'[1]Main Scores'!B:H,7,FALSE)</f>
        <v>49</v>
      </c>
      <c r="J81" s="101">
        <f>VLOOKUP(C81,'[1]Main Scores'!B:I,8,FALSE)</f>
        <v>153.5</v>
      </c>
      <c r="K81" s="101">
        <f>I81+J81</f>
        <v>202.5</v>
      </c>
      <c r="L81" s="102">
        <f>VLOOKUP(C81,'[1]Main Scores'!B:J,9,FALSE)</f>
        <v>0.61399999999999999</v>
      </c>
      <c r="M81" s="103">
        <f>VLOOKUP(C81,'[1]Main Scores'!B:K,10,FALSE)</f>
        <v>21</v>
      </c>
      <c r="N81" s="137"/>
    </row>
    <row r="82" spans="1:14" x14ac:dyDescent="0.25">
      <c r="A82" s="123"/>
      <c r="B82" s="124"/>
      <c r="C82" s="128"/>
      <c r="D82" s="129"/>
      <c r="E82" s="129"/>
      <c r="F82" s="130"/>
      <c r="G82" s="129"/>
      <c r="H82" s="135"/>
      <c r="I82" s="131"/>
      <c r="J82" s="131"/>
      <c r="K82" s="131"/>
      <c r="L82" s="132" t="s">
        <v>308</v>
      </c>
      <c r="M82" s="133"/>
      <c r="N82" s="137">
        <f>SMALL(M78:M81,1)+SMALL(M78:M81,2)+SMALL(M78:M81,3)</f>
        <v>23</v>
      </c>
    </row>
    <row r="83" spans="1:14" x14ac:dyDescent="0.25">
      <c r="A83" s="125" t="s">
        <v>306</v>
      </c>
      <c r="B83" s="138">
        <v>0.44097222222222227</v>
      </c>
      <c r="C83" s="125">
        <v>126</v>
      </c>
      <c r="D83" s="114" t="str">
        <f>VLOOKUP(C83,'[1]Main Scores'!B:C,2,FALSE)</f>
        <v xml:space="preserve">Wessex Gold </v>
      </c>
      <c r="E83" s="114" t="str">
        <f>VLOOKUP(C83,'[1]Main Scores'!B:D,3,FALSE)</f>
        <v>Cabernet</v>
      </c>
      <c r="F83" s="126" t="str">
        <f>VLOOKUP(C83,'[1]Main Scores'!B:E,4,FALSE)</f>
        <v>Wendy Lappington</v>
      </c>
      <c r="G83" s="114" t="str">
        <f>VLOOKUP(C83,'[1]Main Scores'!B:F,5,FALSE)</f>
        <v>Loxley Monkey</v>
      </c>
      <c r="H83" s="92">
        <f>VLOOKUP(C83,'[1]Main Scores'!B:G,6,FALSE)</f>
        <v>115.5</v>
      </c>
      <c r="I83" s="91">
        <f>VLOOKUP(C83,'[1]Main Scores'!B:H,7,FALSE)</f>
        <v>56</v>
      </c>
      <c r="J83" s="91">
        <f>VLOOKUP(C83,'[1]Main Scores'!B:I,8,FALSE)</f>
        <v>171.5</v>
      </c>
      <c r="K83" s="91">
        <f>I83+J83</f>
        <v>227.5</v>
      </c>
      <c r="L83" s="90">
        <f>VLOOKUP(C83,'[1]Main Scores'!B:J,9,FALSE)</f>
        <v>0.68600000000000005</v>
      </c>
      <c r="M83" s="89">
        <f>VLOOKUP(C83,'[1]Main Scores'!B:K,10,FALSE)</f>
        <v>5</v>
      </c>
      <c r="N83" s="140"/>
    </row>
    <row r="84" spans="1:14" x14ac:dyDescent="0.25">
      <c r="A84" s="123" t="s">
        <v>307</v>
      </c>
      <c r="B84" s="124">
        <v>0.47569444444444442</v>
      </c>
      <c r="C84" s="123">
        <v>335</v>
      </c>
      <c r="D84" s="116" t="str">
        <f>VLOOKUP(C84,'[1]Main Scores'!B:C,2,FALSE)</f>
        <v xml:space="preserve">Wessex Gold </v>
      </c>
      <c r="E84" s="116" t="str">
        <f>VLOOKUP(C84,'[1]Main Scores'!B:D,3,FALSE)</f>
        <v>Cabernet</v>
      </c>
      <c r="F84" s="127" t="str">
        <f>VLOOKUP(C84,'[1]Main Scores'!B:E,4,FALSE)</f>
        <v>Rita West</v>
      </c>
      <c r="G84" s="116" t="str">
        <f>VLOOKUP(C84,'[1]Main Scores'!B:F,5,FALSE)</f>
        <v>A lot about Lexy</v>
      </c>
      <c r="H84" s="100">
        <f>VLOOKUP(C84,'[1]Main Scores'!B:G,6,FALSE)</f>
        <v>116</v>
      </c>
      <c r="I84" s="101">
        <f>VLOOKUP(C84,'[1]Main Scores'!B:H,7,FALSE)</f>
        <v>58</v>
      </c>
      <c r="J84" s="101">
        <f>VLOOKUP(C84,'[1]Main Scores'!B:I,8,FALSE)</f>
        <v>174</v>
      </c>
      <c r="K84" s="101">
        <f>I84+J84</f>
        <v>232</v>
      </c>
      <c r="L84" s="102">
        <f>VLOOKUP(C84,'[1]Main Scores'!B:J,9,FALSE)</f>
        <v>0.72499999999999998</v>
      </c>
      <c r="M84" s="103">
        <f>VLOOKUP(C84,'[1]Main Scores'!B:K,10,FALSE)</f>
        <v>3</v>
      </c>
      <c r="N84" s="137"/>
    </row>
    <row r="85" spans="1:14" x14ac:dyDescent="0.25">
      <c r="A85" s="123" t="s">
        <v>306</v>
      </c>
      <c r="B85" s="124">
        <v>0.60833333333333328</v>
      </c>
      <c r="C85" s="123">
        <v>160</v>
      </c>
      <c r="D85" s="116" t="str">
        <f>VLOOKUP(C85,'[1]Main Scores'!B:C,2,FALSE)</f>
        <v xml:space="preserve">Wessex Gold </v>
      </c>
      <c r="E85" s="116" t="str">
        <f>VLOOKUP(C85,'[1]Main Scores'!B:D,3,FALSE)</f>
        <v>Cabernet</v>
      </c>
      <c r="F85" s="127" t="str">
        <f>VLOOKUP(C85,'[1]Main Scores'!B:E,4,FALSE)</f>
        <v xml:space="preserve">Kim Swift </v>
      </c>
      <c r="G85" s="116" t="str">
        <f>VLOOKUP(C85,'[1]Main Scores'!B:F,5,FALSE)</f>
        <v>Atlas VI</v>
      </c>
      <c r="H85" s="100">
        <f>VLOOKUP(C85,'[1]Main Scores'!B:G,6,FALSE)</f>
        <v>112</v>
      </c>
      <c r="I85" s="101">
        <f>VLOOKUP(C85,'[1]Main Scores'!B:H,7,FALSE)</f>
        <v>52</v>
      </c>
      <c r="J85" s="101">
        <f>VLOOKUP(C85,'[1]Main Scores'!B:I,8,FALSE)</f>
        <v>164</v>
      </c>
      <c r="K85" s="101">
        <f>I85+J85</f>
        <v>216</v>
      </c>
      <c r="L85" s="102">
        <f>VLOOKUP(C85,'[1]Main Scores'!B:J,9,FALSE)</f>
        <v>0.63076923076923075</v>
      </c>
      <c r="M85" s="103">
        <f>VLOOKUP(C85,'[1]Main Scores'!B:K,10,FALSE)</f>
        <v>22</v>
      </c>
      <c r="N85" s="137"/>
    </row>
    <row r="86" spans="1:14" x14ac:dyDescent="0.25">
      <c r="A86" s="123" t="s">
        <v>307</v>
      </c>
      <c r="B86" s="124">
        <v>0.56874999999999998</v>
      </c>
      <c r="C86" s="123">
        <v>376</v>
      </c>
      <c r="D86" s="116" t="str">
        <f>VLOOKUP(C86,'[1]Main Scores'!B:C,2,FALSE)</f>
        <v xml:space="preserve">Wessex Gold </v>
      </c>
      <c r="E86" s="116" t="str">
        <f>VLOOKUP(C86,'[1]Main Scores'!B:D,3,FALSE)</f>
        <v>Cabernet</v>
      </c>
      <c r="F86" s="127" t="str">
        <f>VLOOKUP(C86,'[1]Main Scores'!B:E,4,FALSE)</f>
        <v>Terena Gough</v>
      </c>
      <c r="G86" s="116" t="str">
        <f>VLOOKUP(C86,'[1]Main Scores'!B:F,5,FALSE)</f>
        <v>Elite Esprit</v>
      </c>
      <c r="H86" s="100">
        <f>VLOOKUP(C86,'[1]Main Scores'!B:G,6,FALSE)</f>
        <v>99.5</v>
      </c>
      <c r="I86" s="101">
        <f>VLOOKUP(C86,'[1]Main Scores'!B:H,7,FALSE)</f>
        <v>48</v>
      </c>
      <c r="J86" s="101">
        <f>VLOOKUP(C86,'[1]Main Scores'!B:I,8,FALSE)</f>
        <v>147.5</v>
      </c>
      <c r="K86" s="101">
        <f>I86+J86</f>
        <v>195.5</v>
      </c>
      <c r="L86" s="102">
        <f>VLOOKUP(C86,'[1]Main Scores'!B:J,9,FALSE)</f>
        <v>0.59</v>
      </c>
      <c r="M86" s="103">
        <f>VLOOKUP(C86,'[1]Main Scores'!B:K,10,FALSE)</f>
        <v>24</v>
      </c>
      <c r="N86" s="137"/>
    </row>
    <row r="87" spans="1:14" x14ac:dyDescent="0.25">
      <c r="A87" s="128"/>
      <c r="B87" s="139"/>
      <c r="C87" s="128"/>
      <c r="D87" s="129"/>
      <c r="E87" s="129"/>
      <c r="F87" s="130"/>
      <c r="G87" s="129"/>
      <c r="H87" s="135"/>
      <c r="I87" s="131"/>
      <c r="J87" s="131"/>
      <c r="K87" s="131"/>
      <c r="L87" s="132" t="s">
        <v>308</v>
      </c>
      <c r="M87" s="133"/>
      <c r="N87" s="134">
        <f>SMALL(M83:M86,1)+SMALL(M83:M86,2)+SMALL(M83:M86,3)</f>
        <v>30</v>
      </c>
    </row>
    <row r="88" spans="1:14" x14ac:dyDescent="0.25">
      <c r="A88" s="123" t="s">
        <v>306</v>
      </c>
      <c r="B88" s="124">
        <v>0.44513888888888892</v>
      </c>
      <c r="C88" s="125">
        <v>127</v>
      </c>
      <c r="D88" s="114" t="str">
        <f>VLOOKUP(C88,'[1]Main Scores'!B:C,2,FALSE)</f>
        <v>Veterans</v>
      </c>
      <c r="E88" s="114" t="str">
        <f>VLOOKUP(C88,'[1]Main Scores'!B:D,3,FALSE)</f>
        <v>one</v>
      </c>
      <c r="F88" s="126" t="str">
        <f>VLOOKUP(C88,'[1]Main Scores'!B:E,4,FALSE)</f>
        <v>Alice Cuff</v>
      </c>
      <c r="G88" s="114" t="str">
        <f>VLOOKUP(C88,'[1]Main Scores'!B:F,5,FALSE)</f>
        <v>Sienna</v>
      </c>
      <c r="H88" s="92">
        <f>VLOOKUP(C88,'[1]Main Scores'!B:G,6,FALSE)</f>
        <v>106.5</v>
      </c>
      <c r="I88" s="91">
        <f>VLOOKUP(C88,'[1]Main Scores'!B:H,7,FALSE)</f>
        <v>50</v>
      </c>
      <c r="J88" s="91">
        <f>VLOOKUP(C88,'[1]Main Scores'!B:I,8,FALSE)</f>
        <v>156.5</v>
      </c>
      <c r="K88" s="91">
        <f>I88+J88</f>
        <v>206.5</v>
      </c>
      <c r="L88" s="90">
        <f>VLOOKUP(C88,'[1]Main Scores'!B:J,9,FALSE)</f>
        <v>0.626</v>
      </c>
      <c r="M88" s="89">
        <f>VLOOKUP(C88,'[1]Main Scores'!B:K,10,FALSE)</f>
        <v>15</v>
      </c>
      <c r="N88" s="140"/>
    </row>
    <row r="89" spans="1:14" x14ac:dyDescent="0.25">
      <c r="A89" s="123" t="s">
        <v>307</v>
      </c>
      <c r="B89" s="124">
        <v>0.47986111111111113</v>
      </c>
      <c r="C89" s="123">
        <v>336</v>
      </c>
      <c r="D89" s="116" t="str">
        <f>VLOOKUP(C89,'[1]Main Scores'!B:C,2,FALSE)</f>
        <v xml:space="preserve">Veteran </v>
      </c>
      <c r="E89" s="116" t="str">
        <f>VLOOKUP(C89,'[1]Main Scores'!B:D,3,FALSE)</f>
        <v>One</v>
      </c>
      <c r="F89" s="127" t="str">
        <f>VLOOKUP(C89,'[1]Main Scores'!B:E,4,FALSE)</f>
        <v>Claire Phipps</v>
      </c>
      <c r="G89" s="116" t="str">
        <f>VLOOKUP(C89,'[1]Main Scores'!B:F,5,FALSE)</f>
        <v>Disaronno</v>
      </c>
      <c r="H89" s="100">
        <f>VLOOKUP(C89,'[1]Main Scores'!B:G,6,FALSE)</f>
        <v>113.5</v>
      </c>
      <c r="I89" s="101">
        <f>VLOOKUP(C89,'[1]Main Scores'!B:H,7,FALSE)</f>
        <v>59</v>
      </c>
      <c r="J89" s="101">
        <f>VLOOKUP(C89,'[1]Main Scores'!B:I,8,FALSE)</f>
        <v>172.5</v>
      </c>
      <c r="K89" s="101">
        <f>I89+J89</f>
        <v>231.5</v>
      </c>
      <c r="L89" s="102">
        <f>VLOOKUP(C89,'[1]Main Scores'!B:J,9,FALSE)</f>
        <v>0.71875</v>
      </c>
      <c r="M89" s="103">
        <f>VLOOKUP(C89,'[1]Main Scores'!B:K,10,FALSE)</f>
        <v>5</v>
      </c>
      <c r="N89" s="137"/>
    </row>
    <row r="90" spans="1:14" x14ac:dyDescent="0.25">
      <c r="A90" s="123" t="s">
        <v>306</v>
      </c>
      <c r="B90" s="124">
        <v>0.61319444444444449</v>
      </c>
      <c r="C90" s="123">
        <v>167</v>
      </c>
      <c r="D90" s="116" t="str">
        <f>VLOOKUP(C90,'[1]Main Scores'!B:C,2,FALSE)</f>
        <v xml:space="preserve">Veteran </v>
      </c>
      <c r="E90" s="116" t="str">
        <f>VLOOKUP(C90,'[1]Main Scores'!B:D,3,FALSE)</f>
        <v>one</v>
      </c>
      <c r="F90" s="127" t="str">
        <f>VLOOKUP(C90,'[1]Main Scores'!B:E,4,FALSE)</f>
        <v>Kathy Hooper</v>
      </c>
      <c r="G90" s="116" t="str">
        <f>VLOOKUP(C90,'[1]Main Scores'!B:F,5,FALSE)</f>
        <v>Princetown Playboy</v>
      </c>
      <c r="H90" s="100">
        <f>VLOOKUP(C90,'[1]Main Scores'!B:G,6,FALSE)</f>
        <v>113</v>
      </c>
      <c r="I90" s="101">
        <f>VLOOKUP(C90,'[1]Main Scores'!B:H,7,FALSE)</f>
        <v>51</v>
      </c>
      <c r="J90" s="101">
        <f>VLOOKUP(C90,'[1]Main Scores'!B:I,8,FALSE)</f>
        <v>164</v>
      </c>
      <c r="K90" s="101">
        <f>I90+J90</f>
        <v>215</v>
      </c>
      <c r="L90" s="102">
        <f>VLOOKUP(C90,'[1]Main Scores'!B:J,9,FALSE)</f>
        <v>0.63076923076923075</v>
      </c>
      <c r="M90" s="103">
        <f>VLOOKUP(C90,'[1]Main Scores'!B:K,10,FALSE)</f>
        <v>23</v>
      </c>
      <c r="N90" s="137"/>
    </row>
    <row r="91" spans="1:14" x14ac:dyDescent="0.25">
      <c r="A91" s="123" t="s">
        <v>307</v>
      </c>
      <c r="B91" s="124">
        <v>0.57361111111111118</v>
      </c>
      <c r="C91" s="123">
        <v>370</v>
      </c>
      <c r="D91" s="116" t="str">
        <f>VLOOKUP(C91,'[1]Main Scores'!B:C,2,FALSE)</f>
        <v xml:space="preserve">Veteran </v>
      </c>
      <c r="E91" s="116" t="str">
        <f>VLOOKUP(C91,'[1]Main Scores'!B:D,3,FALSE)</f>
        <v>one</v>
      </c>
      <c r="F91" s="127" t="str">
        <f>VLOOKUP(C91,'[1]Main Scores'!B:E,4,FALSE)</f>
        <v>Chloe Little</v>
      </c>
      <c r="G91" s="116" t="str">
        <f>VLOOKUP(C91,'[1]Main Scores'!B:F,5,FALSE)</f>
        <v>Croft Limited Edition</v>
      </c>
      <c r="H91" s="100">
        <f>VLOOKUP(C91,'[1]Main Scores'!B:G,6,FALSE)</f>
        <v>0</v>
      </c>
      <c r="I91" s="101">
        <f>VLOOKUP(C91,'[1]Main Scores'!B:H,7,FALSE)</f>
        <v>0</v>
      </c>
      <c r="J91" s="101">
        <f>VLOOKUP(C91,'[1]Main Scores'!B:I,8,FALSE)</f>
        <v>0</v>
      </c>
      <c r="K91" s="101">
        <f>I91+J91</f>
        <v>0</v>
      </c>
      <c r="L91" s="102">
        <f>VLOOKUP(C91,'[1]Main Scores'!B:J,9,FALSE)</f>
        <v>0</v>
      </c>
      <c r="M91" s="103">
        <f>VLOOKUP(C91,'[1]Main Scores'!B:K,10,FALSE)</f>
        <v>0</v>
      </c>
      <c r="N91" s="137"/>
    </row>
    <row r="92" spans="1:14" x14ac:dyDescent="0.25">
      <c r="A92" s="123"/>
      <c r="B92" s="124"/>
      <c r="C92" s="128"/>
      <c r="D92" s="129"/>
      <c r="E92" s="129"/>
      <c r="F92" s="130"/>
      <c r="G92" s="129"/>
      <c r="H92" s="135"/>
      <c r="I92" s="131"/>
      <c r="J92" s="131"/>
      <c r="K92" s="131"/>
      <c r="L92" s="132" t="s">
        <v>308</v>
      </c>
      <c r="M92" s="133"/>
      <c r="N92" s="137">
        <v>43</v>
      </c>
    </row>
    <row r="93" spans="1:14" x14ac:dyDescent="0.25">
      <c r="A93" s="125" t="s">
        <v>306</v>
      </c>
      <c r="B93" s="138">
        <v>0.40902777777777777</v>
      </c>
      <c r="C93" s="125">
        <v>128</v>
      </c>
      <c r="D93" s="114" t="str">
        <f>VLOOKUP(C93,'[1]Main Scores'!B:C,2,FALSE)</f>
        <v>Veterans</v>
      </c>
      <c r="E93" s="114" t="str">
        <f>VLOOKUP(C93,'[1]Main Scores'!B:D,3,FALSE)</f>
        <v>two</v>
      </c>
      <c r="F93" s="126" t="str">
        <f>VLOOKUP(C93,'[1]Main Scores'!B:E,4,FALSE)</f>
        <v>Rowena Moulding</v>
      </c>
      <c r="G93" s="114" t="str">
        <f>VLOOKUP(C93,'[1]Main Scores'!B:F,5,FALSE)</f>
        <v>Page</v>
      </c>
      <c r="H93" s="92">
        <f>VLOOKUP(C93,'[1]Main Scores'!B:G,6,FALSE)</f>
        <v>101.5</v>
      </c>
      <c r="I93" s="91">
        <f>VLOOKUP(C93,'[1]Main Scores'!B:H,7,FALSE)</f>
        <v>47</v>
      </c>
      <c r="J93" s="91">
        <f>VLOOKUP(C93,'[1]Main Scores'!B:I,8,FALSE)</f>
        <v>148.5</v>
      </c>
      <c r="K93" s="91">
        <f>I93+J93</f>
        <v>195.5</v>
      </c>
      <c r="L93" s="90">
        <f>VLOOKUP(C93,'[1]Main Scores'!B:J,9,FALSE)</f>
        <v>0.59399999999999997</v>
      </c>
      <c r="M93" s="89">
        <f>VLOOKUP(C93,'[1]Main Scores'!B:K,10,FALSE)</f>
        <v>24</v>
      </c>
      <c r="N93" s="140"/>
    </row>
    <row r="94" spans="1:14" x14ac:dyDescent="0.25">
      <c r="A94" s="123" t="s">
        <v>307</v>
      </c>
      <c r="B94" s="124">
        <v>0.48888888888888887</v>
      </c>
      <c r="C94" s="123">
        <v>347</v>
      </c>
      <c r="D94" s="116" t="str">
        <f>VLOOKUP(C94,'[1]Main Scores'!B:C,2,FALSE)</f>
        <v>Veteran</v>
      </c>
      <c r="E94" s="116" t="str">
        <f>VLOOKUP(C94,'[1]Main Scores'!B:D,3,FALSE)</f>
        <v>Two</v>
      </c>
      <c r="F94" s="127" t="str">
        <f>VLOOKUP(C94,'[1]Main Scores'!B:E,4,FALSE)</f>
        <v>Jess bryer</v>
      </c>
      <c r="G94" s="116" t="str">
        <f>VLOOKUP(C94,'[1]Main Scores'!B:F,5,FALSE)</f>
        <v>Bitterwell Harmony</v>
      </c>
      <c r="H94" s="100">
        <f>VLOOKUP(C94,'[1]Main Scores'!B:G,6,FALSE)</f>
        <v>106.5</v>
      </c>
      <c r="I94" s="101">
        <f>VLOOKUP(C94,'[1]Main Scores'!B:H,7,FALSE)</f>
        <v>53</v>
      </c>
      <c r="J94" s="101">
        <f>VLOOKUP(C94,'[1]Main Scores'!B:I,8,FALSE)</f>
        <v>159.5</v>
      </c>
      <c r="K94" s="101">
        <f>I94+J94</f>
        <v>212.5</v>
      </c>
      <c r="L94" s="102">
        <f>VLOOKUP(C94,'[1]Main Scores'!B:J,9,FALSE)</f>
        <v>0.6645833333333333</v>
      </c>
      <c r="M94" s="103">
        <f>VLOOKUP(C94,'[1]Main Scores'!B:K,10,FALSE)</f>
        <v>13</v>
      </c>
      <c r="N94" s="137"/>
    </row>
    <row r="95" spans="1:14" x14ac:dyDescent="0.25">
      <c r="A95" s="123" t="s">
        <v>306</v>
      </c>
      <c r="B95" s="124">
        <v>0.61736111111111114</v>
      </c>
      <c r="C95" s="123">
        <v>168</v>
      </c>
      <c r="D95" s="116" t="str">
        <f>VLOOKUP(C95,'[1]Main Scores'!B:C,2,FALSE)</f>
        <v xml:space="preserve">Veteran </v>
      </c>
      <c r="E95" s="116" t="str">
        <f>VLOOKUP(C95,'[1]Main Scores'!B:D,3,FALSE)</f>
        <v>Two</v>
      </c>
      <c r="F95" s="127" t="str">
        <f>VLOOKUP(C95,'[1]Main Scores'!B:E,4,FALSE)</f>
        <v>Charlotte Alford</v>
      </c>
      <c r="G95" s="116" t="str">
        <f>VLOOKUP(C95,'[1]Main Scores'!B:F,5,FALSE)</f>
        <v>Silhouet</v>
      </c>
      <c r="H95" s="100">
        <f>VLOOKUP(C95,'[1]Main Scores'!B:G,6,FALSE)</f>
        <v>120</v>
      </c>
      <c r="I95" s="101">
        <f>VLOOKUP(C95,'[1]Main Scores'!B:H,7,FALSE)</f>
        <v>56</v>
      </c>
      <c r="J95" s="101">
        <f>VLOOKUP(C95,'[1]Main Scores'!B:I,8,FALSE)</f>
        <v>176</v>
      </c>
      <c r="K95" s="101">
        <f>I95+J95</f>
        <v>232</v>
      </c>
      <c r="L95" s="102">
        <f>VLOOKUP(C95,'[1]Main Scores'!B:J,9,FALSE)</f>
        <v>0.67692307692307696</v>
      </c>
      <c r="M95" s="103">
        <f>VLOOKUP(C95,'[1]Main Scores'!B:K,10,FALSE)</f>
        <v>6</v>
      </c>
      <c r="N95" s="137"/>
    </row>
    <row r="96" spans="1:14" x14ac:dyDescent="0.25">
      <c r="A96" s="123" t="s">
        <v>307</v>
      </c>
      <c r="B96" s="124">
        <v>0.60416666666666663</v>
      </c>
      <c r="C96" s="123">
        <v>371</v>
      </c>
      <c r="D96" s="116" t="str">
        <f>VLOOKUP(C96,'[1]Main Scores'!B:C,2,FALSE)</f>
        <v>Veteran</v>
      </c>
      <c r="E96" s="116" t="str">
        <f>VLOOKUP(C96,'[1]Main Scores'!B:D,3,FALSE)</f>
        <v>Two</v>
      </c>
      <c r="F96" s="127" t="str">
        <f>VLOOKUP(C96,'[1]Main Scores'!B:E,4,FALSE)</f>
        <v>Sue Hocking</v>
      </c>
      <c r="G96" s="116" t="str">
        <f>VLOOKUP(C96,'[1]Main Scores'!B:F,5,FALSE)</f>
        <v>Welsh Harmony</v>
      </c>
      <c r="H96" s="100">
        <f>VLOOKUP(C96,'[1]Main Scores'!B:G,6,FALSE)</f>
        <v>107.5</v>
      </c>
      <c r="I96" s="101">
        <f>VLOOKUP(C96,'[1]Main Scores'!B:H,7,FALSE)</f>
        <v>51</v>
      </c>
      <c r="J96" s="101">
        <f>VLOOKUP(C96,'[1]Main Scores'!B:I,8,FALSE)</f>
        <v>158.5</v>
      </c>
      <c r="K96" s="101">
        <f>I96+J96</f>
        <v>209.5</v>
      </c>
      <c r="L96" s="102">
        <f>VLOOKUP(C96,'[1]Main Scores'!B:J,9,FALSE)</f>
        <v>0.63400000000000001</v>
      </c>
      <c r="M96" s="103">
        <f>VLOOKUP(C96,'[1]Main Scores'!B:K,10,FALSE)</f>
        <v>18</v>
      </c>
      <c r="N96" s="137"/>
    </row>
    <row r="97" spans="1:14" x14ac:dyDescent="0.25">
      <c r="A97" s="128"/>
      <c r="B97" s="139"/>
      <c r="C97" s="128"/>
      <c r="D97" s="129"/>
      <c r="E97" s="129"/>
      <c r="F97" s="130"/>
      <c r="G97" s="129"/>
      <c r="H97" s="135"/>
      <c r="I97" s="131"/>
      <c r="J97" s="131"/>
      <c r="K97" s="131"/>
      <c r="L97" s="132" t="s">
        <v>308</v>
      </c>
      <c r="M97" s="133"/>
      <c r="N97" s="134">
        <f>SMALL(M93:M96,1)+SMALL(M93:M96,2)+SMALL(M93:M96,3)</f>
        <v>37</v>
      </c>
    </row>
    <row r="98" spans="1:14" x14ac:dyDescent="0.25">
      <c r="A98" s="123" t="s">
        <v>306</v>
      </c>
      <c r="B98" s="124">
        <v>0.41388888888888892</v>
      </c>
      <c r="C98" s="125">
        <v>129</v>
      </c>
      <c r="D98" s="114" t="str">
        <f>VLOOKUP(C98,'[1]Main Scores'!B:C,2,FALSE)</f>
        <v xml:space="preserve">Frampton </v>
      </c>
      <c r="E98" s="114" t="str">
        <f>VLOOKUP(C98,'[1]Main Scores'!B:D,3,FALSE)</f>
        <v>one</v>
      </c>
      <c r="F98" s="126" t="str">
        <f>VLOOKUP(C98,'[1]Main Scores'!B:E,4,FALSE)</f>
        <v>Melanie Glover</v>
      </c>
      <c r="G98" s="114" t="str">
        <f>VLOOKUP(C98,'[1]Main Scores'!B:F,5,FALSE)</f>
        <v>Lakeside Cool Guy</v>
      </c>
      <c r="H98" s="92">
        <f>VLOOKUP(C98,'[1]Main Scores'!B:G,6,FALSE)</f>
        <v>111.5</v>
      </c>
      <c r="I98" s="91">
        <f>VLOOKUP(C98,'[1]Main Scores'!B:H,7,FALSE)</f>
        <v>52</v>
      </c>
      <c r="J98" s="91">
        <f>VLOOKUP(C98,'[1]Main Scores'!B:I,8,FALSE)</f>
        <v>163.5</v>
      </c>
      <c r="K98" s="91">
        <f>I98+J98</f>
        <v>215.5</v>
      </c>
      <c r="L98" s="90">
        <f>VLOOKUP(C98,'[1]Main Scores'!B:J,9,FALSE)</f>
        <v>0.65400000000000003</v>
      </c>
      <c r="M98" s="89">
        <f>VLOOKUP(C98,'[1]Main Scores'!B:K,10,FALSE)</f>
        <v>9</v>
      </c>
      <c r="N98" s="140"/>
    </row>
    <row r="99" spans="1:14" x14ac:dyDescent="0.25">
      <c r="A99" s="123" t="s">
        <v>307</v>
      </c>
      <c r="B99" s="124">
        <v>0.49374999999999997</v>
      </c>
      <c r="C99" s="123">
        <v>345</v>
      </c>
      <c r="D99" s="116" t="str">
        <f>VLOOKUP(C99,'[1]Main Scores'!B:C,2,FALSE)</f>
        <v xml:space="preserve">Frampton </v>
      </c>
      <c r="E99" s="116" t="str">
        <f>VLOOKUP(C99,'[1]Main Scores'!B:D,3,FALSE)</f>
        <v>One</v>
      </c>
      <c r="F99" s="127" t="str">
        <f>VLOOKUP(C99,'[1]Main Scores'!B:E,4,FALSE)</f>
        <v>Lucy Lazaro Keen</v>
      </c>
      <c r="G99" s="116" t="str">
        <f>VLOOKUP(C99,'[1]Main Scores'!B:F,5,FALSE)</f>
        <v>Pandora's Elipsis</v>
      </c>
      <c r="H99" s="100">
        <f>VLOOKUP(C99,'[1]Main Scores'!B:G,6,FALSE)</f>
        <v>101.5</v>
      </c>
      <c r="I99" s="101">
        <f>VLOOKUP(C99,'[1]Main Scores'!B:H,7,FALSE)</f>
        <v>52</v>
      </c>
      <c r="J99" s="101">
        <f>VLOOKUP(C99,'[1]Main Scores'!B:I,8,FALSE)</f>
        <v>153.5</v>
      </c>
      <c r="K99" s="101">
        <f>I99+J99</f>
        <v>205.5</v>
      </c>
      <c r="L99" s="102">
        <f>VLOOKUP(C99,'[1]Main Scores'!B:J,9,FALSE)</f>
        <v>0.63958333333333328</v>
      </c>
      <c r="M99" s="103">
        <f>VLOOKUP(C99,'[1]Main Scores'!B:K,10,FALSE)</f>
        <v>19</v>
      </c>
      <c r="N99" s="137"/>
    </row>
    <row r="100" spans="1:14" x14ac:dyDescent="0.25">
      <c r="A100" s="123" t="s">
        <v>306</v>
      </c>
      <c r="B100" s="124">
        <v>0.62152777777777779</v>
      </c>
      <c r="C100" s="123">
        <v>164</v>
      </c>
      <c r="D100" s="116" t="str">
        <f>VLOOKUP(C100,'[1]Main Scores'!B:C,2,FALSE)</f>
        <v>Frampton</v>
      </c>
      <c r="E100" s="116" t="str">
        <f>VLOOKUP(C100,'[1]Main Scores'!B:D,3,FALSE)</f>
        <v>one</v>
      </c>
      <c r="F100" s="127" t="str">
        <f>VLOOKUP(C100,'[1]Main Scores'!B:E,4,FALSE)</f>
        <v>Charlotte Ashmead</v>
      </c>
      <c r="G100" s="116" t="str">
        <f>VLOOKUP(C100,'[1]Main Scores'!B:F,5,FALSE)</f>
        <v>Eternity</v>
      </c>
      <c r="H100" s="100">
        <f>VLOOKUP(C100,'[1]Main Scores'!B:G,6,FALSE)</f>
        <v>104.5</v>
      </c>
      <c r="I100" s="101">
        <f>VLOOKUP(C100,'[1]Main Scores'!B:H,7,FALSE)</f>
        <v>48</v>
      </c>
      <c r="J100" s="101">
        <f>VLOOKUP(C100,'[1]Main Scores'!B:I,8,FALSE)</f>
        <v>152.5</v>
      </c>
      <c r="K100" s="101">
        <f>I100+J100</f>
        <v>200.5</v>
      </c>
      <c r="L100" s="102">
        <f>VLOOKUP(C100,'[1]Main Scores'!B:J,9,FALSE)</f>
        <v>0.58653846153846156</v>
      </c>
      <c r="M100" s="103">
        <f>VLOOKUP(C100,'[1]Main Scores'!B:K,10,FALSE)</f>
        <v>26</v>
      </c>
      <c r="N100" s="137"/>
    </row>
    <row r="101" spans="1:14" x14ac:dyDescent="0.25">
      <c r="A101" s="123" t="s">
        <v>307</v>
      </c>
      <c r="B101" s="124">
        <v>0.60833333333333328</v>
      </c>
      <c r="C101" s="123">
        <v>373</v>
      </c>
      <c r="D101" s="116" t="str">
        <f>VLOOKUP(C101,'[1]Main Scores'!B:C,2,FALSE)</f>
        <v xml:space="preserve">Frampton </v>
      </c>
      <c r="E101" s="116" t="str">
        <f>VLOOKUP(C101,'[1]Main Scores'!B:D,3,FALSE)</f>
        <v>one</v>
      </c>
      <c r="F101" s="127" t="str">
        <f>VLOOKUP(C101,'[1]Main Scores'!B:E,4,FALSE)</f>
        <v>Sarah Witchell *</v>
      </c>
      <c r="G101" s="116" t="str">
        <f>VLOOKUP(C101,'[1]Main Scores'!B:F,5,FALSE)</f>
        <v>Spot On VIII</v>
      </c>
      <c r="H101" s="100">
        <f>VLOOKUP(C101,'[1]Main Scores'!B:G,6,FALSE)</f>
        <v>111.5</v>
      </c>
      <c r="I101" s="101">
        <f>VLOOKUP(C101,'[1]Main Scores'!B:H,7,FALSE)</f>
        <v>55</v>
      </c>
      <c r="J101" s="101">
        <f>VLOOKUP(C101,'[1]Main Scores'!B:I,8,FALSE)</f>
        <v>166.5</v>
      </c>
      <c r="K101" s="101">
        <f>I101+J101</f>
        <v>221.5</v>
      </c>
      <c r="L101" s="102">
        <f>VLOOKUP(C101,'[1]Main Scores'!B:J,9,FALSE)</f>
        <v>0.66600000000000004</v>
      </c>
      <c r="M101" s="103">
        <f>VLOOKUP(C101,'[1]Main Scores'!B:K,10,FALSE)</f>
        <v>6</v>
      </c>
      <c r="N101" s="137"/>
    </row>
    <row r="102" spans="1:14" x14ac:dyDescent="0.25">
      <c r="A102" s="123"/>
      <c r="B102" s="124"/>
      <c r="C102" s="128"/>
      <c r="D102" s="129"/>
      <c r="E102" s="129"/>
      <c r="F102" s="130"/>
      <c r="G102" s="129"/>
      <c r="H102" s="135"/>
      <c r="I102" s="131"/>
      <c r="J102" s="131"/>
      <c r="K102" s="131"/>
      <c r="L102" s="132" t="s">
        <v>308</v>
      </c>
      <c r="M102" s="133"/>
      <c r="N102" s="137">
        <f>SMALL(M98:M101,1)+SMALL(M98:M101,2)+SMALL(M98:M101,3)</f>
        <v>34</v>
      </c>
    </row>
    <row r="103" spans="1:14" x14ac:dyDescent="0.25">
      <c r="A103" s="125" t="s">
        <v>306</v>
      </c>
      <c r="B103" s="138">
        <v>0.37986111111111115</v>
      </c>
      <c r="C103" s="125">
        <v>130</v>
      </c>
      <c r="D103" s="114" t="str">
        <f>VLOOKUP(C103,'[1]Main Scores'!B:C,2,FALSE)</f>
        <v xml:space="preserve">Frampton </v>
      </c>
      <c r="E103" s="114" t="str">
        <f>VLOOKUP(C103,'[1]Main Scores'!B:D,3,FALSE)</f>
        <v>two</v>
      </c>
      <c r="F103" s="126" t="str">
        <f>VLOOKUP(C103,'[1]Main Scores'!B:E,4,FALSE)</f>
        <v>Holly Bragg</v>
      </c>
      <c r="G103" s="114" t="str">
        <f>VLOOKUP(C103,'[1]Main Scores'!B:F,5,FALSE)</f>
        <v>Sandstorm</v>
      </c>
      <c r="H103" s="92">
        <f>VLOOKUP(C103,'[1]Main Scores'!B:G,6,FALSE)</f>
        <v>110</v>
      </c>
      <c r="I103" s="91">
        <f>VLOOKUP(C103,'[1]Main Scores'!B:H,7,FALSE)</f>
        <v>52</v>
      </c>
      <c r="J103" s="91">
        <f>VLOOKUP(C103,'[1]Main Scores'!B:I,8,FALSE)</f>
        <v>162</v>
      </c>
      <c r="K103" s="91">
        <f>I103+J103</f>
        <v>214</v>
      </c>
      <c r="L103" s="90">
        <f>VLOOKUP(C103,'[1]Main Scores'!B:J,9,FALSE)</f>
        <v>0.64800000000000002</v>
      </c>
      <c r="M103" s="89">
        <f>VLOOKUP(C103,'[1]Main Scores'!B:K,10,FALSE)</f>
        <v>11</v>
      </c>
      <c r="N103" s="140"/>
    </row>
    <row r="104" spans="1:14" x14ac:dyDescent="0.25">
      <c r="A104" s="123" t="s">
        <v>307</v>
      </c>
      <c r="B104" s="124">
        <v>0.51597222222222217</v>
      </c>
      <c r="C104" s="123">
        <v>337</v>
      </c>
      <c r="D104" s="116" t="str">
        <f>VLOOKUP(C104,'[1]Main Scores'!B:C,2,FALSE)</f>
        <v>Frampton</v>
      </c>
      <c r="E104" s="116" t="str">
        <f>VLOOKUP(C104,'[1]Main Scores'!B:D,3,FALSE)</f>
        <v>Two</v>
      </c>
      <c r="F104" s="127" t="str">
        <f>VLOOKUP(C104,'[1]Main Scores'!B:E,4,FALSE)</f>
        <v>Rachael Chamberlayne</v>
      </c>
      <c r="G104" s="116" t="str">
        <f>VLOOKUP(C104,'[1]Main Scores'!B:F,5,FALSE)</f>
        <v>The Gloster Gremlin</v>
      </c>
      <c r="H104" s="100">
        <f>VLOOKUP(C104,'[1]Main Scores'!B:G,6,FALSE)</f>
        <v>108.5</v>
      </c>
      <c r="I104" s="101">
        <f>VLOOKUP(C104,'[1]Main Scores'!B:H,7,FALSE)</f>
        <v>54</v>
      </c>
      <c r="J104" s="101">
        <f>VLOOKUP(C104,'[1]Main Scores'!B:I,8,FALSE)</f>
        <v>162.5</v>
      </c>
      <c r="K104" s="101">
        <f>I104+J104</f>
        <v>216.5</v>
      </c>
      <c r="L104" s="102">
        <f>VLOOKUP(C104,'[1]Main Scores'!B:J,9,FALSE)</f>
        <v>0.67708333333333337</v>
      </c>
      <c r="M104" s="103">
        <f>VLOOKUP(C104,'[1]Main Scores'!B:K,10,FALSE)</f>
        <v>9</v>
      </c>
      <c r="N104" s="137"/>
    </row>
    <row r="105" spans="1:14" x14ac:dyDescent="0.25">
      <c r="A105" s="123" t="s">
        <v>306</v>
      </c>
      <c r="B105" s="124">
        <v>0.55486111111111114</v>
      </c>
      <c r="C105" s="123">
        <v>165</v>
      </c>
      <c r="D105" s="116" t="str">
        <f>VLOOKUP(C105,'[1]Main Scores'!B:C,2,FALSE)</f>
        <v>Frampton</v>
      </c>
      <c r="E105" s="116" t="str">
        <f>VLOOKUP(C105,'[1]Main Scores'!B:D,3,FALSE)</f>
        <v>Two</v>
      </c>
      <c r="F105" s="127" t="str">
        <f>VLOOKUP(C105,'[1]Main Scores'!B:E,4,FALSE)</f>
        <v>Sheenagh Bragg</v>
      </c>
      <c r="G105" s="116" t="str">
        <f>VLOOKUP(C105,'[1]Main Scores'!B:F,5,FALSE)</f>
        <v>Star of Freedom</v>
      </c>
      <c r="H105" s="100">
        <f>VLOOKUP(C105,'[1]Main Scores'!B:G,6,FALSE)</f>
        <v>118</v>
      </c>
      <c r="I105" s="101">
        <f>VLOOKUP(C105,'[1]Main Scores'!B:H,7,FALSE)</f>
        <v>54</v>
      </c>
      <c r="J105" s="101">
        <f>VLOOKUP(C105,'[1]Main Scores'!B:I,8,FALSE)</f>
        <v>172</v>
      </c>
      <c r="K105" s="101">
        <f>I105+J105</f>
        <v>226</v>
      </c>
      <c r="L105" s="102">
        <f>VLOOKUP(C105,'[1]Main Scores'!B:J,9,FALSE)</f>
        <v>0.66153846153846152</v>
      </c>
      <c r="M105" s="103">
        <f>VLOOKUP(C105,'[1]Main Scores'!B:K,10,FALSE)</f>
        <v>15</v>
      </c>
      <c r="N105" s="137"/>
    </row>
    <row r="106" spans="1:14" x14ac:dyDescent="0.25">
      <c r="A106" s="123" t="s">
        <v>307</v>
      </c>
      <c r="B106" s="124">
        <v>0.62569444444444444</v>
      </c>
      <c r="C106" s="123">
        <v>377</v>
      </c>
      <c r="D106" s="116" t="str">
        <f>VLOOKUP(C106,'[1]Main Scores'!B:C,2,FALSE)</f>
        <v xml:space="preserve">Frampton </v>
      </c>
      <c r="E106" s="116" t="str">
        <f>VLOOKUP(C106,'[1]Main Scores'!B:D,3,FALSE)</f>
        <v>Two</v>
      </c>
      <c r="F106" s="127" t="str">
        <f>VLOOKUP(C106,'[1]Main Scores'!B:E,4,FALSE)</f>
        <v>Sally Miles *</v>
      </c>
      <c r="G106" s="116" t="str">
        <f>VLOOKUP(C106,'[1]Main Scores'!B:F,5,FALSE)</f>
        <v>Sydney Bay</v>
      </c>
      <c r="H106" s="100">
        <f>VLOOKUP(C106,'[1]Main Scores'!B:G,6,FALSE)</f>
        <v>111.5</v>
      </c>
      <c r="I106" s="101">
        <f>VLOOKUP(C106,'[1]Main Scores'!B:H,7,FALSE)</f>
        <v>50</v>
      </c>
      <c r="J106" s="101">
        <f>VLOOKUP(C106,'[1]Main Scores'!B:I,8,FALSE)</f>
        <v>161.5</v>
      </c>
      <c r="K106" s="101">
        <f>I106+J106</f>
        <v>211.5</v>
      </c>
      <c r="L106" s="102">
        <f>VLOOKUP(C106,'[1]Main Scores'!B:J,9,FALSE)</f>
        <v>0.64600000000000002</v>
      </c>
      <c r="M106" s="103">
        <f>VLOOKUP(C106,'[1]Main Scores'!B:K,10,FALSE)</f>
        <v>15</v>
      </c>
      <c r="N106" s="137"/>
    </row>
    <row r="107" spans="1:14" x14ac:dyDescent="0.25">
      <c r="A107" s="128"/>
      <c r="B107" s="139"/>
      <c r="C107" s="128"/>
      <c r="D107" s="129"/>
      <c r="E107" s="129"/>
      <c r="F107" s="130"/>
      <c r="G107" s="129"/>
      <c r="H107" s="135"/>
      <c r="I107" s="131"/>
      <c r="J107" s="131"/>
      <c r="K107" s="131"/>
      <c r="L107" s="132" t="s">
        <v>308</v>
      </c>
      <c r="M107" s="133"/>
      <c r="N107" s="134">
        <f>SMALL(M103:M106,1)+SMALL(M103:M106,2)+SMALL(M103:M106,3)</f>
        <v>35</v>
      </c>
    </row>
    <row r="108" spans="1:14" x14ac:dyDescent="0.25">
      <c r="A108" s="123" t="s">
        <v>306</v>
      </c>
      <c r="B108" s="124">
        <v>0.3840277777777778</v>
      </c>
      <c r="C108" s="125">
        <v>131</v>
      </c>
      <c r="D108" s="114" t="str">
        <f>VLOOKUP(C108,'[1]Main Scores'!B:C,2,FALSE)</f>
        <v xml:space="preserve">Cotswold Edge </v>
      </c>
      <c r="E108" s="114" t="str">
        <f>VLOOKUP(C108,'[1]Main Scores'!B:D,3,FALSE)</f>
        <v>one</v>
      </c>
      <c r="F108" s="126" t="str">
        <f>VLOOKUP(C108,'[1]Main Scores'!B:E,4,FALSE)</f>
        <v>Sophie Shipton</v>
      </c>
      <c r="G108" s="114" t="str">
        <f>VLOOKUP(C108,'[1]Main Scores'!B:F,5,FALSE)</f>
        <v>Centina</v>
      </c>
      <c r="H108" s="92">
        <f>VLOOKUP(C108,'[1]Main Scores'!B:G,6,FALSE)</f>
        <v>102.5</v>
      </c>
      <c r="I108" s="91">
        <f>VLOOKUP(C108,'[1]Main Scores'!B:H,7,FALSE)</f>
        <v>50</v>
      </c>
      <c r="J108" s="91">
        <f>VLOOKUP(C108,'[1]Main Scores'!B:I,8,FALSE)</f>
        <v>152.5</v>
      </c>
      <c r="K108" s="91">
        <f>I108+J108</f>
        <v>202.5</v>
      </c>
      <c r="L108" s="90">
        <f>VLOOKUP(C108,'[1]Main Scores'!B:J,9,FALSE)</f>
        <v>0.61</v>
      </c>
      <c r="M108" s="89">
        <f>VLOOKUP(C108,'[1]Main Scores'!B:K,10,FALSE)</f>
        <v>23</v>
      </c>
      <c r="N108" s="140"/>
    </row>
    <row r="109" spans="1:14" x14ac:dyDescent="0.25">
      <c r="A109" s="123" t="s">
        <v>307</v>
      </c>
      <c r="B109" s="124">
        <v>0.51111111111111118</v>
      </c>
      <c r="C109" s="123">
        <v>338</v>
      </c>
      <c r="D109" s="116" t="str">
        <f>VLOOKUP(C109,'[1]Main Scores'!B:C,2,FALSE)</f>
        <v xml:space="preserve">Cotswold Edge </v>
      </c>
      <c r="E109" s="116" t="str">
        <f>VLOOKUP(C109,'[1]Main Scores'!B:D,3,FALSE)</f>
        <v>One</v>
      </c>
      <c r="F109" s="127" t="str">
        <f>VLOOKUP(C109,'[1]Main Scores'!B:E,4,FALSE)</f>
        <v>Bryony Jones *</v>
      </c>
      <c r="G109" s="116" t="str">
        <f>VLOOKUP(C109,'[1]Main Scores'!B:F,5,FALSE)</f>
        <v>Scarlett Fantasy</v>
      </c>
      <c r="H109" s="100">
        <f>VLOOKUP(C109,'[1]Main Scores'!B:G,6,FALSE)</f>
        <v>110</v>
      </c>
      <c r="I109" s="101">
        <f>VLOOKUP(C109,'[1]Main Scores'!B:H,7,FALSE)</f>
        <v>55</v>
      </c>
      <c r="J109" s="101">
        <f>VLOOKUP(C109,'[1]Main Scores'!B:I,8,FALSE)</f>
        <v>165</v>
      </c>
      <c r="K109" s="101">
        <f>I109+J109</f>
        <v>220</v>
      </c>
      <c r="L109" s="102">
        <f>VLOOKUP(C109,'[1]Main Scores'!B:J,9,FALSE)</f>
        <v>0.6875</v>
      </c>
      <c r="M109" s="103">
        <f>VLOOKUP(C109,'[1]Main Scores'!B:K,10,FALSE)</f>
        <v>8</v>
      </c>
      <c r="N109" s="137"/>
    </row>
    <row r="110" spans="1:14" x14ac:dyDescent="0.25">
      <c r="A110" s="123" t="s">
        <v>306</v>
      </c>
      <c r="B110" s="124">
        <v>0.65416666666666667</v>
      </c>
      <c r="C110" s="123">
        <v>152</v>
      </c>
      <c r="D110" s="116" t="str">
        <f>VLOOKUP(C110,'[1]Main Scores'!B:C,2,FALSE)</f>
        <v xml:space="preserve">Cotswold Edge </v>
      </c>
      <c r="E110" s="116" t="str">
        <f>VLOOKUP(C110,'[1]Main Scores'!B:D,3,FALSE)</f>
        <v>one</v>
      </c>
      <c r="F110" s="127" t="str">
        <f>VLOOKUP(C110,'[1]Main Scores'!B:E,4,FALSE)</f>
        <v>Carol McDonagh</v>
      </c>
      <c r="G110" s="116" t="str">
        <f>VLOOKUP(C110,'[1]Main Scores'!B:F,5,FALSE)</f>
        <v>Woody</v>
      </c>
      <c r="H110" s="100">
        <f>VLOOKUP(C110,'[1]Main Scores'!B:G,6,FALSE)</f>
        <v>121</v>
      </c>
      <c r="I110" s="101">
        <f>VLOOKUP(C110,'[1]Main Scores'!B:H,7,FALSE)</f>
        <v>55</v>
      </c>
      <c r="J110" s="101">
        <f>VLOOKUP(C110,'[1]Main Scores'!B:I,8,FALSE)</f>
        <v>176</v>
      </c>
      <c r="K110" s="101">
        <f>I110+J110</f>
        <v>231</v>
      </c>
      <c r="L110" s="102">
        <f>VLOOKUP(C110,'[1]Main Scores'!B:J,9,FALSE)</f>
        <v>0.67692307692307696</v>
      </c>
      <c r="M110" s="103">
        <f>VLOOKUP(C110,'[1]Main Scores'!B:K,10,FALSE)</f>
        <v>8</v>
      </c>
      <c r="N110" s="137"/>
    </row>
    <row r="111" spans="1:14" x14ac:dyDescent="0.25">
      <c r="A111" s="123" t="s">
        <v>307</v>
      </c>
      <c r="B111" s="124">
        <v>0.63055555555555554</v>
      </c>
      <c r="C111" s="123">
        <v>350</v>
      </c>
      <c r="D111" s="116" t="str">
        <f>VLOOKUP(C111,'[1]Main Scores'!B:C,2,FALSE)</f>
        <v xml:space="preserve">Cotswold Edge </v>
      </c>
      <c r="E111" s="116" t="str">
        <f>VLOOKUP(C111,'[1]Main Scores'!B:D,3,FALSE)</f>
        <v>one</v>
      </c>
      <c r="F111" s="127" t="str">
        <f>VLOOKUP(C111,'[1]Main Scores'!B:E,4,FALSE)</f>
        <v>Rachel Sheldon *</v>
      </c>
      <c r="G111" s="116" t="str">
        <f>VLOOKUP(C111,'[1]Main Scores'!B:F,5,FALSE)</f>
        <v>Libris Royal Weld</v>
      </c>
      <c r="H111" s="100">
        <f>VLOOKUP(C111,'[1]Main Scores'!B:G,6,FALSE)</f>
        <v>115</v>
      </c>
      <c r="I111" s="101">
        <f>VLOOKUP(C111,'[1]Main Scores'!B:H,7,FALSE)</f>
        <v>54</v>
      </c>
      <c r="J111" s="101">
        <f>VLOOKUP(C111,'[1]Main Scores'!B:I,8,FALSE)</f>
        <v>169</v>
      </c>
      <c r="K111" s="101">
        <f>I111+J111</f>
        <v>223</v>
      </c>
      <c r="L111" s="102">
        <f>VLOOKUP(C111,'[1]Main Scores'!B:J,9,FALSE)</f>
        <v>0.67600000000000005</v>
      </c>
      <c r="M111" s="103">
        <f>VLOOKUP(C111,'[1]Main Scores'!B:K,10,FALSE)</f>
        <v>4</v>
      </c>
      <c r="N111" s="137"/>
    </row>
    <row r="112" spans="1:14" x14ac:dyDescent="0.25">
      <c r="A112" s="123"/>
      <c r="B112" s="124"/>
      <c r="C112" s="128"/>
      <c r="D112" s="129"/>
      <c r="E112" s="129"/>
      <c r="F112" s="130"/>
      <c r="G112" s="129"/>
      <c r="H112" s="135"/>
      <c r="I112" s="131"/>
      <c r="J112" s="131"/>
      <c r="K112" s="131"/>
      <c r="L112" s="132" t="s">
        <v>308</v>
      </c>
      <c r="M112" s="136" t="s">
        <v>316</v>
      </c>
      <c r="N112" s="137">
        <f>SMALL(M108:M111,1)+SMALL(M108:M111,2)+SMALL(M108:M111,3)</f>
        <v>20</v>
      </c>
    </row>
    <row r="113" spans="1:14" x14ac:dyDescent="0.25">
      <c r="A113" s="125" t="s">
        <v>306</v>
      </c>
      <c r="B113" s="138">
        <v>0.41805555555555557</v>
      </c>
      <c r="C113" s="125">
        <v>132</v>
      </c>
      <c r="D113" s="114" t="str">
        <f>VLOOKUP(C113,'[1]Main Scores'!B:C,2,FALSE)</f>
        <v xml:space="preserve">Cotswold Edge </v>
      </c>
      <c r="E113" s="114" t="str">
        <f>VLOOKUP(C113,'[1]Main Scores'!B:D,3,FALSE)</f>
        <v>two</v>
      </c>
      <c r="F113" s="126" t="str">
        <f>VLOOKUP(C113,'[1]Main Scores'!B:E,4,FALSE)</f>
        <v>Leanne Fitton</v>
      </c>
      <c r="G113" s="114" t="str">
        <f>VLOOKUP(C113,'[1]Main Scores'!B:F,5,FALSE)</f>
        <v>Imperial Galaxy</v>
      </c>
      <c r="H113" s="92">
        <f>VLOOKUP(C113,'[1]Main Scores'!B:G,6,FALSE)</f>
        <v>103.5</v>
      </c>
      <c r="I113" s="91">
        <f>VLOOKUP(C113,'[1]Main Scores'!B:H,7,FALSE)</f>
        <v>50</v>
      </c>
      <c r="J113" s="91">
        <f>VLOOKUP(C113,'[1]Main Scores'!B:I,8,FALSE)</f>
        <v>153.5</v>
      </c>
      <c r="K113" s="91">
        <f>I113+J113</f>
        <v>203.5</v>
      </c>
      <c r="L113" s="90">
        <f>VLOOKUP(C113,'[1]Main Scores'!B:J,9,FALSE)</f>
        <v>0.61399999999999999</v>
      </c>
      <c r="M113" s="89">
        <f>VLOOKUP(C113,'[1]Main Scores'!B:K,10,FALSE)</f>
        <v>19</v>
      </c>
      <c r="N113" s="140"/>
    </row>
    <row r="114" spans="1:14" x14ac:dyDescent="0.25">
      <c r="A114" s="123" t="s">
        <v>307</v>
      </c>
      <c r="B114" s="124">
        <v>0.46666666666666662</v>
      </c>
      <c r="C114" s="123">
        <v>339</v>
      </c>
      <c r="D114" s="116" t="str">
        <f>VLOOKUP(C114,'[1]Main Scores'!B:C,2,FALSE)</f>
        <v xml:space="preserve">Cotswold Edge </v>
      </c>
      <c r="E114" s="116" t="str">
        <f>VLOOKUP(C114,'[1]Main Scores'!B:D,3,FALSE)</f>
        <v>Two</v>
      </c>
      <c r="F114" s="127" t="str">
        <f>VLOOKUP(C114,'[1]Main Scores'!B:E,4,FALSE)</f>
        <v>Rachel Sheldon *</v>
      </c>
      <c r="G114" s="116" t="str">
        <f>VLOOKUP(C114,'[1]Main Scores'!B:F,5,FALSE)</f>
        <v>Leighland Melody</v>
      </c>
      <c r="H114" s="100">
        <f>VLOOKUP(C114,'[1]Main Scores'!B:G,6,FALSE)</f>
        <v>108</v>
      </c>
      <c r="I114" s="101">
        <f>VLOOKUP(C114,'[1]Main Scores'!B:H,7,FALSE)</f>
        <v>54</v>
      </c>
      <c r="J114" s="101">
        <f>VLOOKUP(C114,'[1]Main Scores'!B:I,8,FALSE)</f>
        <v>162</v>
      </c>
      <c r="K114" s="101">
        <f>I114+J114</f>
        <v>216</v>
      </c>
      <c r="L114" s="102">
        <f>VLOOKUP(C114,'[1]Main Scores'!B:J,9,FALSE)</f>
        <v>0.67500000000000004</v>
      </c>
      <c r="M114" s="103">
        <f>VLOOKUP(C114,'[1]Main Scores'!B:K,10,FALSE)</f>
        <v>10</v>
      </c>
      <c r="N114" s="137"/>
    </row>
    <row r="115" spans="1:14" x14ac:dyDescent="0.25">
      <c r="A115" s="123" t="s">
        <v>306</v>
      </c>
      <c r="B115" s="124">
        <v>0.62569444444444444</v>
      </c>
      <c r="C115" s="123">
        <v>159</v>
      </c>
      <c r="D115" s="116" t="str">
        <f>VLOOKUP(C115,'[1]Main Scores'!B:C,2,FALSE)</f>
        <v>Cotswold Edge</v>
      </c>
      <c r="E115" s="116" t="str">
        <f>VLOOKUP(C115,'[1]Main Scores'!B:D,3,FALSE)</f>
        <v>two</v>
      </c>
      <c r="F115" s="127" t="str">
        <f>VLOOKUP(C115,'[1]Main Scores'!B:E,4,FALSE)</f>
        <v>Carol McDonagh</v>
      </c>
      <c r="G115" s="116" t="str">
        <f>VLOOKUP(C115,'[1]Main Scores'!B:F,5,FALSE)</f>
        <v>Jake</v>
      </c>
      <c r="H115" s="100">
        <f>VLOOKUP(C115,'[1]Main Scores'!B:G,6,FALSE)</f>
        <v>113.5</v>
      </c>
      <c r="I115" s="101">
        <f>VLOOKUP(C115,'[1]Main Scores'!B:H,7,FALSE)</f>
        <v>52</v>
      </c>
      <c r="J115" s="101">
        <f>VLOOKUP(C115,'[1]Main Scores'!B:I,8,FALSE)</f>
        <v>165.5</v>
      </c>
      <c r="K115" s="101">
        <f>I115+J115</f>
        <v>217.5</v>
      </c>
      <c r="L115" s="102">
        <f>VLOOKUP(C115,'[1]Main Scores'!B:J,9,FALSE)</f>
        <v>0.6365384615384615</v>
      </c>
      <c r="M115" s="103">
        <f>VLOOKUP(C115,'[1]Main Scores'!B:K,10,FALSE)</f>
        <v>20</v>
      </c>
      <c r="N115" s="137"/>
    </row>
    <row r="116" spans="1:14" x14ac:dyDescent="0.25">
      <c r="A116" s="123" t="s">
        <v>307</v>
      </c>
      <c r="B116" s="124">
        <v>0.63472222222222219</v>
      </c>
      <c r="C116" s="123">
        <v>352</v>
      </c>
      <c r="D116" s="116" t="str">
        <f>VLOOKUP(C116,'[1]Main Scores'!B:C,2,FALSE)</f>
        <v xml:space="preserve">Cotswold Edge </v>
      </c>
      <c r="E116" s="116" t="str">
        <f>VLOOKUP(C116,'[1]Main Scores'!B:D,3,FALSE)</f>
        <v>two</v>
      </c>
      <c r="F116" s="127" t="str">
        <f>VLOOKUP(C116,'[1]Main Scores'!B:E,4,FALSE)</f>
        <v>Sophie Shipton</v>
      </c>
      <c r="G116" s="116" t="str">
        <f>VLOOKUP(C116,'[1]Main Scores'!B:F,5,FALSE)</f>
        <v>Sam</v>
      </c>
      <c r="H116" s="100">
        <f>VLOOKUP(C116,'[1]Main Scores'!B:G,6,FALSE)</f>
        <v>107.5</v>
      </c>
      <c r="I116" s="101">
        <f>VLOOKUP(C116,'[1]Main Scores'!B:H,7,FALSE)</f>
        <v>50</v>
      </c>
      <c r="J116" s="101">
        <f>VLOOKUP(C116,'[1]Main Scores'!B:I,8,FALSE)</f>
        <v>157.5</v>
      </c>
      <c r="K116" s="101">
        <f>I116+J116</f>
        <v>207.5</v>
      </c>
      <c r="L116" s="102">
        <f>VLOOKUP(C116,'[1]Main Scores'!B:J,9,FALSE)</f>
        <v>0.63</v>
      </c>
      <c r="M116" s="103">
        <f>VLOOKUP(C116,'[1]Main Scores'!B:K,10,FALSE)</f>
        <v>19</v>
      </c>
      <c r="N116" s="137"/>
    </row>
    <row r="117" spans="1:14" x14ac:dyDescent="0.25">
      <c r="A117" s="128"/>
      <c r="B117" s="139"/>
      <c r="C117" s="128"/>
      <c r="D117" s="129"/>
      <c r="E117" s="129"/>
      <c r="F117" s="130"/>
      <c r="G117" s="129"/>
      <c r="H117" s="135"/>
      <c r="I117" s="131"/>
      <c r="J117" s="131"/>
      <c r="K117" s="131"/>
      <c r="L117" s="132" t="s">
        <v>308</v>
      </c>
      <c r="M117" s="133"/>
      <c r="N117" s="134">
        <f>SMALL(M113:M116,1)+SMALL(M113:M116,2)+SMALL(M113:M116,3)</f>
        <v>48</v>
      </c>
    </row>
    <row r="118" spans="1:14" x14ac:dyDescent="0.25">
      <c r="A118" s="123" t="s">
        <v>306</v>
      </c>
      <c r="B118" s="124">
        <v>0.42291666666666666</v>
      </c>
      <c r="C118" s="125">
        <v>133</v>
      </c>
      <c r="D118" s="114" t="str">
        <f>VLOOKUP(C118,'[1]Main Scores'!B:C,2,FALSE)</f>
        <v xml:space="preserve">Cotswold Edge </v>
      </c>
      <c r="E118" s="114" t="str">
        <f>VLOOKUP(C118,'[1]Main Scores'!B:D,3,FALSE)</f>
        <v>three</v>
      </c>
      <c r="F118" s="126" t="str">
        <f>VLOOKUP(C118,'[1]Main Scores'!B:E,4,FALSE)</f>
        <v>Justine Scott</v>
      </c>
      <c r="G118" s="114" t="str">
        <f>VLOOKUP(C118,'[1]Main Scores'!B:F,5,FALSE)</f>
        <v>Harley Beans</v>
      </c>
      <c r="H118" s="92">
        <f>VLOOKUP(C118,'[1]Main Scores'!B:G,6,FALSE)</f>
        <v>105</v>
      </c>
      <c r="I118" s="91">
        <f>VLOOKUP(C118,'[1]Main Scores'!B:H,7,FALSE)</f>
        <v>48</v>
      </c>
      <c r="J118" s="91">
        <f>VLOOKUP(C118,'[1]Main Scores'!B:I,8,FALSE)</f>
        <v>153</v>
      </c>
      <c r="K118" s="91">
        <f>I118+J118</f>
        <v>201</v>
      </c>
      <c r="L118" s="90">
        <f>VLOOKUP(C118,'[1]Main Scores'!B:J,9,FALSE)</f>
        <v>0.61199999999999999</v>
      </c>
      <c r="M118" s="89">
        <f>VLOOKUP(C118,'[1]Main Scores'!B:K,10,FALSE)</f>
        <v>20</v>
      </c>
      <c r="N118" s="140"/>
    </row>
    <row r="119" spans="1:14" x14ac:dyDescent="0.25">
      <c r="A119" s="123" t="s">
        <v>307</v>
      </c>
      <c r="B119" s="124">
        <v>0.47083333333333338</v>
      </c>
      <c r="C119" s="123">
        <v>340</v>
      </c>
      <c r="D119" s="116" t="str">
        <f>VLOOKUP(C119,'[1]Main Scores'!B:C,2,FALSE)</f>
        <v xml:space="preserve">Cotswold Edge </v>
      </c>
      <c r="E119" s="116" t="str">
        <f>VLOOKUP(C119,'[1]Main Scores'!B:D,3,FALSE)</f>
        <v>Three</v>
      </c>
      <c r="F119" s="127" t="str">
        <f>VLOOKUP(C119,'[1]Main Scores'!B:E,4,FALSE)</f>
        <v>Suzanne Taylor</v>
      </c>
      <c r="G119" s="116" t="str">
        <f>VLOOKUP(C119,'[1]Main Scores'!B:F,5,FALSE)</f>
        <v>Speckle</v>
      </c>
      <c r="H119" s="100">
        <f>VLOOKUP(C119,'[1]Main Scores'!B:G,6,FALSE)</f>
        <v>104</v>
      </c>
      <c r="I119" s="101">
        <f>VLOOKUP(C119,'[1]Main Scores'!B:H,7,FALSE)</f>
        <v>52</v>
      </c>
      <c r="J119" s="101">
        <f>VLOOKUP(C119,'[1]Main Scores'!B:I,8,FALSE)</f>
        <v>156</v>
      </c>
      <c r="K119" s="101">
        <f>I119+J119</f>
        <v>208</v>
      </c>
      <c r="L119" s="102">
        <f>VLOOKUP(C119,'[1]Main Scores'!B:J,9,FALSE)</f>
        <v>0.65</v>
      </c>
      <c r="M119" s="103">
        <f>VLOOKUP(C119,'[1]Main Scores'!B:K,10,FALSE)</f>
        <v>16</v>
      </c>
      <c r="N119" s="137"/>
    </row>
    <row r="120" spans="1:14" x14ac:dyDescent="0.25">
      <c r="A120" s="123" t="s">
        <v>306</v>
      </c>
      <c r="B120" s="124">
        <v>0.63055555555555554</v>
      </c>
      <c r="C120" s="123">
        <v>153</v>
      </c>
      <c r="D120" s="116" t="str">
        <f>VLOOKUP(C120,'[1]Main Scores'!B:C,2,FALSE)</f>
        <v xml:space="preserve">Cotswold Edge </v>
      </c>
      <c r="E120" s="116" t="str">
        <f>VLOOKUP(C120,'[1]Main Scores'!B:D,3,FALSE)</f>
        <v>three</v>
      </c>
      <c r="F120" s="127" t="str">
        <f>VLOOKUP(C120,'[1]Main Scores'!B:E,4,FALSE)</f>
        <v>Chris Clark</v>
      </c>
      <c r="G120" s="116" t="str">
        <f>VLOOKUP(C120,'[1]Main Scores'!B:F,5,FALSE)</f>
        <v>Croesnant Caradog</v>
      </c>
      <c r="H120" s="100">
        <f>VLOOKUP(C120,'[1]Main Scores'!B:G,6,FALSE)</f>
        <v>120.5</v>
      </c>
      <c r="I120" s="101">
        <f>VLOOKUP(C120,'[1]Main Scores'!B:H,7,FALSE)</f>
        <v>54</v>
      </c>
      <c r="J120" s="101">
        <f>VLOOKUP(C120,'[1]Main Scores'!B:I,8,FALSE)</f>
        <v>174.5</v>
      </c>
      <c r="K120" s="101">
        <f>I120+J120</f>
        <v>228.5</v>
      </c>
      <c r="L120" s="102">
        <f>VLOOKUP(C120,'[1]Main Scores'!B:J,9,FALSE)</f>
        <v>0.6711538461538461</v>
      </c>
      <c r="M120" s="103">
        <f>VLOOKUP(C120,'[1]Main Scores'!B:K,10,FALSE)</f>
        <v>11</v>
      </c>
      <c r="N120" s="137"/>
    </row>
    <row r="121" spans="1:14" x14ac:dyDescent="0.25">
      <c r="A121" s="123" t="s">
        <v>307</v>
      </c>
      <c r="B121" s="124">
        <v>0.63958333333333328</v>
      </c>
      <c r="C121" s="123">
        <v>375</v>
      </c>
      <c r="D121" s="116" t="str">
        <f>VLOOKUP(C121,'[1]Main Scores'!B:C,2,FALSE)</f>
        <v xml:space="preserve">Cotswold Edge </v>
      </c>
      <c r="E121" s="116" t="str">
        <f>VLOOKUP(C121,'[1]Main Scores'!B:D,3,FALSE)</f>
        <v>three</v>
      </c>
      <c r="F121" s="127" t="str">
        <f>VLOOKUP(C121,'[1]Main Scores'!B:E,4,FALSE)</f>
        <v>Bryony Jones *</v>
      </c>
      <c r="G121" s="116" t="str">
        <f>VLOOKUP(C121,'[1]Main Scores'!B:F,5,FALSE)</f>
        <v>Northcliff Samantha</v>
      </c>
      <c r="H121" s="100">
        <f>VLOOKUP(C121,'[1]Main Scores'!B:G,6,FALSE)</f>
        <v>116</v>
      </c>
      <c r="I121" s="101">
        <f>VLOOKUP(C121,'[1]Main Scores'!B:H,7,FALSE)</f>
        <v>56</v>
      </c>
      <c r="J121" s="101">
        <f>VLOOKUP(C121,'[1]Main Scores'!B:I,8,FALSE)</f>
        <v>172</v>
      </c>
      <c r="K121" s="101">
        <f>I121+J121</f>
        <v>228</v>
      </c>
      <c r="L121" s="102">
        <f>VLOOKUP(C121,'[1]Main Scores'!B:J,9,FALSE)</f>
        <v>0.68799999999999994</v>
      </c>
      <c r="M121" s="103">
        <f>VLOOKUP(C121,'[1]Main Scores'!B:K,10,FALSE)</f>
        <v>3</v>
      </c>
      <c r="N121" s="137"/>
    </row>
    <row r="122" spans="1:14" x14ac:dyDescent="0.25">
      <c r="A122" s="128"/>
      <c r="B122" s="139"/>
      <c r="C122" s="128"/>
      <c r="D122" s="129"/>
      <c r="E122" s="129"/>
      <c r="F122" s="130"/>
      <c r="G122" s="129"/>
      <c r="H122" s="135"/>
      <c r="I122" s="131"/>
      <c r="J122" s="131"/>
      <c r="K122" s="131"/>
      <c r="L122" s="132" t="s">
        <v>308</v>
      </c>
      <c r="M122" s="133"/>
      <c r="N122" s="134">
        <f>SMALL(M118:M121,1)+SMALL(M118:M121,2)+SMALL(M118:M121,3)</f>
        <v>30</v>
      </c>
    </row>
    <row r="123" spans="1:14" x14ac:dyDescent="0.25">
      <c r="B123" s="124"/>
      <c r="C123" s="125">
        <v>140</v>
      </c>
      <c r="D123" s="114" t="str">
        <f>VLOOKUP(C123,'[1]Main Scores'!B:C,2,FALSE)</f>
        <v>Swindon</v>
      </c>
      <c r="E123" s="114" t="str">
        <f>VLOOKUP(C123,'[1]Main Scores'!B:D,3,FALSE)</f>
        <v>Team</v>
      </c>
      <c r="F123" s="126" t="str">
        <f>VLOOKUP(C123,'[1]Main Scores'!B:E,4,FALSE)</f>
        <v>Nicola Davis</v>
      </c>
      <c r="G123" s="114" t="str">
        <f>VLOOKUP(C123,'[1]Main Scores'!B:F,5,FALSE)</f>
        <v>Cookworthy Ransome</v>
      </c>
      <c r="H123" s="92">
        <f>VLOOKUP(C123,'[1]Main Scores'!B:G,6,FALSE)</f>
        <v>112.5</v>
      </c>
      <c r="I123" s="91">
        <f>VLOOKUP(C123,'[1]Main Scores'!B:H,7,FALSE)</f>
        <v>51</v>
      </c>
      <c r="J123" s="91">
        <f>VLOOKUP(C123,'[1]Main Scores'!B:I,8,FALSE)</f>
        <v>163.5</v>
      </c>
      <c r="K123" s="91">
        <f>I123+J123</f>
        <v>214.5</v>
      </c>
      <c r="L123" s="90">
        <f>VLOOKUP(C123,'[1]Main Scores'!B:J,9,FALSE)</f>
        <v>0.65400000000000003</v>
      </c>
      <c r="M123" s="89">
        <f>VLOOKUP(C123,'[1]Main Scores'!B:K,10,FALSE)</f>
        <v>10</v>
      </c>
      <c r="N123" s="140"/>
    </row>
    <row r="124" spans="1:14" x14ac:dyDescent="0.25">
      <c r="B124" s="124"/>
      <c r="C124" s="123">
        <v>341</v>
      </c>
      <c r="D124" s="116" t="str">
        <f>VLOOKUP(C124,'[1]Main Scores'!B:C,2,FALSE)</f>
        <v>Swindon</v>
      </c>
      <c r="E124" s="116" t="str">
        <f>VLOOKUP(C124,'[1]Main Scores'!B:D,3,FALSE)</f>
        <v>Team</v>
      </c>
      <c r="F124" s="127" t="str">
        <f>VLOOKUP(C124,'[1]Main Scores'!B:E,4,FALSE)</f>
        <v>Lynn Hawkins</v>
      </c>
      <c r="G124" s="116" t="str">
        <f>VLOOKUP(C124,'[1]Main Scores'!B:F,5,FALSE)</f>
        <v>Winsome Winstone</v>
      </c>
      <c r="H124" s="100">
        <f>VLOOKUP(C124,'[1]Main Scores'!B:G,6,FALSE)</f>
        <v>106.5</v>
      </c>
      <c r="I124" s="101">
        <f>VLOOKUP(C124,'[1]Main Scores'!B:H,7,FALSE)</f>
        <v>53</v>
      </c>
      <c r="J124" s="101">
        <f>VLOOKUP(C124,'[1]Main Scores'!B:I,8,FALSE)</f>
        <v>159.5</v>
      </c>
      <c r="K124" s="101">
        <f>I124+J124</f>
        <v>212.5</v>
      </c>
      <c r="L124" s="102">
        <f>VLOOKUP(C124,'[1]Main Scores'!B:J,9,FALSE)</f>
        <v>0.6645833333333333</v>
      </c>
      <c r="M124" s="103">
        <f>VLOOKUP(C124,'[1]Main Scores'!B:K,10,FALSE)</f>
        <v>14</v>
      </c>
      <c r="N124" s="137"/>
    </row>
    <row r="125" spans="1:14" x14ac:dyDescent="0.25">
      <c r="B125" s="124"/>
      <c r="C125" s="123">
        <v>142</v>
      </c>
      <c r="D125" s="116" t="str">
        <f>VLOOKUP(C125,'[1]Main Scores'!B:C,2,FALSE)</f>
        <v>Swindon</v>
      </c>
      <c r="E125" s="116" t="str">
        <f>VLOOKUP(C125,'[1]Main Scores'!B:D,3,FALSE)</f>
        <v>team</v>
      </c>
      <c r="F125" s="127" t="str">
        <f>VLOOKUP(C125,'[1]Main Scores'!B:E,4,FALSE)</f>
        <v>Demi Davis</v>
      </c>
      <c r="G125" s="116" t="str">
        <f>VLOOKUP(C125,'[1]Main Scores'!B:F,5,FALSE)</f>
        <v>Stella Luminosa</v>
      </c>
      <c r="H125" s="100">
        <f>VLOOKUP(C125,'[1]Main Scores'!B:G,6,FALSE)</f>
        <v>120</v>
      </c>
      <c r="I125" s="101">
        <f>VLOOKUP(C125,'[1]Main Scores'!B:H,7,FALSE)</f>
        <v>54</v>
      </c>
      <c r="J125" s="101">
        <f>VLOOKUP(C125,'[1]Main Scores'!B:I,8,FALSE)</f>
        <v>174</v>
      </c>
      <c r="K125" s="101">
        <f>I125+J125</f>
        <v>228</v>
      </c>
      <c r="L125" s="102">
        <f>VLOOKUP(C125,'[1]Main Scores'!B:J,9,FALSE)</f>
        <v>0.66923076923076918</v>
      </c>
      <c r="M125" s="103">
        <f>VLOOKUP(C125,'[1]Main Scores'!B:K,10,FALSE)</f>
        <v>12</v>
      </c>
      <c r="N125" s="137"/>
    </row>
    <row r="126" spans="1:14" x14ac:dyDescent="0.25">
      <c r="B126" s="124"/>
      <c r="C126" s="123">
        <v>367</v>
      </c>
      <c r="D126" s="116" t="str">
        <f>VLOOKUP(C126,'[1]Main Scores'!B:C,2,FALSE)</f>
        <v>Swindon</v>
      </c>
      <c r="E126" s="116" t="str">
        <f>VLOOKUP(C126,'[1]Main Scores'!B:D,3,FALSE)</f>
        <v>Team</v>
      </c>
      <c r="F126" s="127" t="str">
        <f>VLOOKUP(C126,'[1]Main Scores'!B:E,4,FALSE)</f>
        <v>Jo Vincent</v>
      </c>
      <c r="G126" s="116" t="str">
        <f>VLOOKUP(C126,'[1]Main Scores'!B:F,5,FALSE)</f>
        <v>Cundle Green Alexander</v>
      </c>
      <c r="H126" s="100">
        <f>VLOOKUP(C126,'[1]Main Scores'!B:G,6,FALSE)</f>
        <v>106</v>
      </c>
      <c r="I126" s="101">
        <f>VLOOKUP(C126,'[1]Main Scores'!B:H,7,FALSE)</f>
        <v>50</v>
      </c>
      <c r="J126" s="101">
        <f>VLOOKUP(C126,'[1]Main Scores'!B:I,8,FALSE)</f>
        <v>156</v>
      </c>
      <c r="K126" s="101">
        <f>I126+J126</f>
        <v>206</v>
      </c>
      <c r="L126" s="102">
        <f>VLOOKUP(C126,'[1]Main Scores'!B:J,9,FALSE)</f>
        <v>0.624</v>
      </c>
      <c r="M126" s="103">
        <f>VLOOKUP(C126,'[1]Main Scores'!B:K,10,FALSE)</f>
        <v>20</v>
      </c>
      <c r="N126" s="137"/>
    </row>
    <row r="127" spans="1:14" x14ac:dyDescent="0.25">
      <c r="B127" s="124"/>
      <c r="C127" s="128"/>
      <c r="D127" s="129"/>
      <c r="E127" s="129"/>
      <c r="F127" s="130"/>
      <c r="G127" s="129"/>
      <c r="H127" s="135"/>
      <c r="I127" s="131"/>
      <c r="J127" s="131"/>
      <c r="K127" s="131"/>
      <c r="L127" s="132" t="s">
        <v>308</v>
      </c>
      <c r="M127" s="133"/>
      <c r="N127" s="134">
        <f>SMALL(M123:M126,1)+SMALL(M123:M126,2)+SMALL(M123:M126,3)</f>
        <v>36</v>
      </c>
    </row>
    <row r="128" spans="1:14" x14ac:dyDescent="0.25">
      <c r="B128" s="124"/>
      <c r="C128" s="125">
        <v>141</v>
      </c>
      <c r="D128" s="114" t="str">
        <f>VLOOKUP(C128,'[1]Main Scores'!B:C,2,FALSE)</f>
        <v>Kingsleaze</v>
      </c>
      <c r="E128" s="114" t="str">
        <f>VLOOKUP(C128,'[1]Main Scores'!B:D,3,FALSE)</f>
        <v>Team</v>
      </c>
      <c r="F128" s="126" t="str">
        <f>VLOOKUP(C128,'[1]Main Scores'!B:E,4,FALSE)</f>
        <v>Steph Bond</v>
      </c>
      <c r="G128" s="114" t="str">
        <f>VLOOKUP(C128,'[1]Main Scores'!B:F,5,FALSE)</f>
        <v>Young Esquire</v>
      </c>
      <c r="H128" s="92">
        <f>VLOOKUP(C128,'[1]Main Scores'!B:G,6,FALSE)</f>
        <v>105</v>
      </c>
      <c r="I128" s="91">
        <f>VLOOKUP(C128,'[1]Main Scores'!B:H,7,FALSE)</f>
        <v>50</v>
      </c>
      <c r="J128" s="91">
        <f>VLOOKUP(C128,'[1]Main Scores'!B:I,8,FALSE)</f>
        <v>155</v>
      </c>
      <c r="K128" s="91">
        <f>I128+J128</f>
        <v>205</v>
      </c>
      <c r="L128" s="90">
        <f>VLOOKUP(C128,'[1]Main Scores'!B:J,9,FALSE)</f>
        <v>0.62</v>
      </c>
      <c r="M128" s="89">
        <f>VLOOKUP(C128,'[1]Main Scores'!B:K,10,FALSE)</f>
        <v>16</v>
      </c>
      <c r="N128" s="98"/>
    </row>
    <row r="129" spans="2:14" x14ac:dyDescent="0.25">
      <c r="B129" s="124"/>
      <c r="C129" s="123">
        <v>348</v>
      </c>
      <c r="D129" s="116" t="str">
        <f>VLOOKUP(C129,'[1]Main Scores'!B:C,2,FALSE)</f>
        <v>Kingsleaze</v>
      </c>
      <c r="E129" s="116" t="str">
        <f>VLOOKUP(C129,'[1]Main Scores'!B:D,3,FALSE)</f>
        <v>Team</v>
      </c>
      <c r="F129" s="127" t="str">
        <f>VLOOKUP(C129,'[1]Main Scores'!B:E,4,FALSE)</f>
        <v>Sue Ravenhill Handley</v>
      </c>
      <c r="G129" s="116" t="str">
        <f>VLOOKUP(C129,'[1]Main Scores'!B:F,5,FALSE)</f>
        <v>Perrots Hill</v>
      </c>
      <c r="H129" s="100">
        <f>VLOOKUP(C129,'[1]Main Scores'!B:G,6,FALSE)</f>
        <v>107</v>
      </c>
      <c r="I129" s="101">
        <f>VLOOKUP(C129,'[1]Main Scores'!B:H,7,FALSE)</f>
        <v>54</v>
      </c>
      <c r="J129" s="101">
        <f>VLOOKUP(C129,'[1]Main Scores'!B:I,8,FALSE)</f>
        <v>161</v>
      </c>
      <c r="K129" s="101">
        <f>I129+J129</f>
        <v>215</v>
      </c>
      <c r="L129" s="102">
        <f>VLOOKUP(C129,'[1]Main Scores'!B:J,9,FALSE)</f>
        <v>0.67083333333333328</v>
      </c>
      <c r="M129" s="103">
        <f>VLOOKUP(C129,'[1]Main Scores'!B:K,10,FALSE)</f>
        <v>12</v>
      </c>
      <c r="N129" s="84"/>
    </row>
    <row r="130" spans="2:14" x14ac:dyDescent="0.25">
      <c r="B130" s="124"/>
      <c r="C130" s="123">
        <v>166</v>
      </c>
      <c r="D130" s="116" t="str">
        <f>VLOOKUP(C130,'[1]Main Scores'!B:C,2,FALSE)</f>
        <v>Kingsleaze</v>
      </c>
      <c r="E130" s="116" t="str">
        <f>VLOOKUP(C130,'[1]Main Scores'!B:D,3,FALSE)</f>
        <v>Team</v>
      </c>
      <c r="F130" s="127" t="str">
        <f>VLOOKUP(C130,'[1]Main Scores'!B:E,4,FALSE)</f>
        <v>Sue Bromyard</v>
      </c>
      <c r="G130" s="116" t="str">
        <f>VLOOKUP(C130,'[1]Main Scores'!B:F,5,FALSE)</f>
        <v>Welton Jewel</v>
      </c>
      <c r="H130" s="100">
        <f>VLOOKUP(C130,'[1]Main Scores'!B:G,6,FALSE)</f>
        <v>123.5</v>
      </c>
      <c r="I130" s="101">
        <f>VLOOKUP(C130,'[1]Main Scores'!B:H,7,FALSE)</f>
        <v>58</v>
      </c>
      <c r="J130" s="101">
        <f>VLOOKUP(C130,'[1]Main Scores'!B:I,8,FALSE)</f>
        <v>181.5</v>
      </c>
      <c r="K130" s="101">
        <f>I130+J130</f>
        <v>239.5</v>
      </c>
      <c r="L130" s="102">
        <f>VLOOKUP(C130,'[1]Main Scores'!B:J,9,FALSE)</f>
        <v>0.69807692307692304</v>
      </c>
      <c r="M130" s="103">
        <f>VLOOKUP(C130,'[1]Main Scores'!B:K,10,FALSE)</f>
        <v>1</v>
      </c>
      <c r="N130" s="146" t="s">
        <v>315</v>
      </c>
    </row>
    <row r="131" spans="2:14" x14ac:dyDescent="0.25">
      <c r="B131" s="124"/>
      <c r="C131" s="123">
        <v>374</v>
      </c>
      <c r="D131" s="116" t="str">
        <f>VLOOKUP(C131,'[1]Main Scores'!B:C,2,FALSE)</f>
        <v>Kingsleaze</v>
      </c>
      <c r="E131" s="116" t="str">
        <f>VLOOKUP(C131,'[1]Main Scores'!B:D,3,FALSE)</f>
        <v>team</v>
      </c>
      <c r="F131" s="127" t="str">
        <f>VLOOKUP(C131,'[1]Main Scores'!B:E,4,FALSE)</f>
        <v>Chantelle Symonds *</v>
      </c>
      <c r="G131" s="116" t="str">
        <f>VLOOKUP(C131,'[1]Main Scores'!B:F,5,FALSE)</f>
        <v>Stadmorslow Coffee &amp; Cream</v>
      </c>
      <c r="H131" s="100">
        <f>VLOOKUP(C131,'[1]Main Scores'!B:G,6,FALSE)</f>
        <v>120</v>
      </c>
      <c r="I131" s="101">
        <f>VLOOKUP(C131,'[1]Main Scores'!B:H,7,FALSE)</f>
        <v>57</v>
      </c>
      <c r="J131" s="101">
        <f>VLOOKUP(C131,'[1]Main Scores'!B:I,8,FALSE)</f>
        <v>177</v>
      </c>
      <c r="K131" s="101">
        <f>I131+J131</f>
        <v>234</v>
      </c>
      <c r="L131" s="102">
        <f>VLOOKUP(C131,'[1]Main Scores'!B:J,9,FALSE)</f>
        <v>0.70799999999999996</v>
      </c>
      <c r="M131" s="103">
        <f>VLOOKUP(C131,'[1]Main Scores'!B:K,10,FALSE)</f>
        <v>1</v>
      </c>
      <c r="N131" s="84"/>
    </row>
    <row r="132" spans="2:14" x14ac:dyDescent="0.25">
      <c r="B132" s="124"/>
      <c r="C132" s="128"/>
      <c r="D132" s="129"/>
      <c r="E132" s="129"/>
      <c r="F132" s="130"/>
      <c r="G132" s="129"/>
      <c r="H132" s="135"/>
      <c r="I132" s="131"/>
      <c r="J132" s="131"/>
      <c r="K132" s="131"/>
      <c r="L132" s="132" t="s">
        <v>308</v>
      </c>
      <c r="M132" s="136" t="s">
        <v>313</v>
      </c>
      <c r="N132" s="141">
        <f>SMALL(M128:M131,1)+SMALL(M128:M131,2)+SMALL(M128:M131,3)</f>
        <v>14</v>
      </c>
    </row>
    <row r="133" spans="2:14" x14ac:dyDescent="0.25">
      <c r="B133" s="124"/>
      <c r="D133" s="116"/>
      <c r="E133" s="116"/>
      <c r="F133" s="127"/>
      <c r="G133" s="116"/>
    </row>
    <row r="134" spans="2:14" x14ac:dyDescent="0.25">
      <c r="B134" s="124"/>
      <c r="D134" s="116"/>
      <c r="E134" s="116"/>
      <c r="F134" s="127"/>
      <c r="G134" s="116"/>
    </row>
    <row r="135" spans="2:14" x14ac:dyDescent="0.25">
      <c r="B135" s="124"/>
      <c r="D135" s="116"/>
      <c r="E135" s="116"/>
      <c r="F135" s="127"/>
      <c r="G135" s="116"/>
    </row>
    <row r="136" spans="2:14" x14ac:dyDescent="0.25">
      <c r="B136" s="124"/>
      <c r="D136" s="116"/>
      <c r="E136" s="116"/>
      <c r="F136" s="127"/>
      <c r="G136" s="116"/>
    </row>
    <row r="137" spans="2:14" x14ac:dyDescent="0.25">
      <c r="B137" s="124"/>
      <c r="D137" s="116"/>
      <c r="E137" s="116"/>
      <c r="F137" s="127"/>
      <c r="G137" s="116"/>
    </row>
    <row r="138" spans="2:14" x14ac:dyDescent="0.25">
      <c r="B138" s="124"/>
      <c r="D138" s="116"/>
      <c r="E138" s="116"/>
      <c r="F138" s="127"/>
      <c r="G138" s="116"/>
    </row>
    <row r="139" spans="2:14" x14ac:dyDescent="0.25">
      <c r="B139" s="124"/>
      <c r="D139" s="116"/>
      <c r="E139" s="116"/>
      <c r="F139" s="127"/>
      <c r="G139" s="116"/>
    </row>
    <row r="140" spans="2:14" x14ac:dyDescent="0.25">
      <c r="B140" s="124"/>
      <c r="D140" s="116"/>
      <c r="E140" s="116"/>
      <c r="F140" s="127"/>
      <c r="G140" s="116"/>
    </row>
    <row r="141" spans="2:14" x14ac:dyDescent="0.25">
      <c r="B141" s="124"/>
      <c r="D141" s="116"/>
      <c r="E141" s="116"/>
      <c r="F141" s="127"/>
      <c r="G141" s="116"/>
    </row>
    <row r="142" spans="2:14" x14ac:dyDescent="0.25">
      <c r="B142" s="124"/>
      <c r="D142" s="116"/>
      <c r="E142" s="116"/>
      <c r="F142" s="127"/>
      <c r="G142" s="116"/>
    </row>
    <row r="143" spans="2:14" x14ac:dyDescent="0.25">
      <c r="B143" s="124"/>
      <c r="D143" s="116"/>
      <c r="E143" s="116"/>
      <c r="F143" s="127"/>
      <c r="G143" s="116"/>
    </row>
    <row r="144" spans="2:14" x14ac:dyDescent="0.25">
      <c r="B144" s="124"/>
      <c r="D144" s="116"/>
      <c r="E144" s="116"/>
      <c r="F144" s="127"/>
      <c r="G144" s="116"/>
    </row>
    <row r="145" spans="2:2" x14ac:dyDescent="0.25">
      <c r="B145" s="124"/>
    </row>
  </sheetData>
  <autoFilter ref="A2:P145"/>
  <pageMargins left="0.23622047244094491" right="0.23622047244094491" top="0.74803149606299213" bottom="0.74803149606299213" header="0.31496062992125984" footer="0.31496062992125984"/>
  <pageSetup paperSize="9" scale="64" fitToHeight="3" orientation="landscape" horizontalDpi="4294967293" r:id="rId1"/>
  <rowBreaks count="2" manualBreakCount="2">
    <brk id="102" min="2" max="13" man="1"/>
    <brk id="112" min="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opLeftCell="A27" zoomScaleNormal="100" workbookViewId="0">
      <selection activeCell="B23" sqref="B23"/>
    </sheetView>
  </sheetViews>
  <sheetFormatPr defaultRowHeight="15" x14ac:dyDescent="0.25"/>
  <cols>
    <col min="1" max="1" width="10.7109375" style="78" customWidth="1"/>
    <col min="2" max="2" width="23.85546875" style="77" customWidth="1"/>
    <col min="3" max="3" width="16.140625" style="77" customWidth="1"/>
    <col min="4" max="4" width="22.7109375" style="77" customWidth="1"/>
    <col min="5" max="5" width="30.7109375" style="77" customWidth="1"/>
    <col min="6" max="6" width="12" style="75" bestFit="1" customWidth="1"/>
    <col min="7" max="7" width="6.28515625" style="75" customWidth="1"/>
    <col min="8" max="8" width="12.7109375" style="75" bestFit="1" customWidth="1"/>
    <col min="9" max="9" width="13.7109375" style="76" customWidth="1"/>
    <col min="10" max="16384" width="9.140625" style="75"/>
  </cols>
  <sheetData>
    <row r="1" spans="1:14" x14ac:dyDescent="0.25">
      <c r="A1" s="108" t="s">
        <v>0</v>
      </c>
      <c r="B1" s="109"/>
      <c r="C1" s="109"/>
      <c r="D1" s="109"/>
      <c r="E1" s="109"/>
      <c r="F1" s="18"/>
      <c r="G1" s="18"/>
      <c r="H1" s="18"/>
      <c r="I1" s="80"/>
      <c r="J1" s="18"/>
    </row>
    <row r="2" spans="1:14" ht="12.75" x14ac:dyDescent="0.2">
      <c r="A2" s="110" t="s">
        <v>5</v>
      </c>
      <c r="B2" s="111" t="s">
        <v>6</v>
      </c>
      <c r="C2" s="111" t="s">
        <v>7</v>
      </c>
      <c r="D2" s="111" t="s">
        <v>8</v>
      </c>
      <c r="E2" s="111" t="s">
        <v>9</v>
      </c>
      <c r="F2" s="111" t="s">
        <v>10</v>
      </c>
      <c r="G2" s="82" t="s">
        <v>299</v>
      </c>
      <c r="H2" s="82" t="s">
        <v>12</v>
      </c>
      <c r="I2" s="112" t="s">
        <v>300</v>
      </c>
      <c r="J2" s="82" t="s">
        <v>297</v>
      </c>
      <c r="K2" s="83" t="s">
        <v>296</v>
      </c>
      <c r="L2" s="83"/>
      <c r="M2" s="83" t="s">
        <v>0</v>
      </c>
      <c r="N2" s="7">
        <f>'[1]Main Scores'!M1</f>
        <v>250</v>
      </c>
    </row>
    <row r="3" spans="1:14" x14ac:dyDescent="0.25">
      <c r="A3" s="113">
        <v>110</v>
      </c>
      <c r="B3" s="114" t="str">
        <f>VLOOKUP(A3,'[1]Main Scores'!B:C,2,FALSE)</f>
        <v xml:space="preserve">SVRC </v>
      </c>
      <c r="C3" s="114" t="str">
        <f>VLOOKUP(A3,'[1]Main Scores'!B:D,3,FALSE)</f>
        <v>Baritones</v>
      </c>
      <c r="D3" s="114" t="str">
        <f>VLOOKUP(A3,'[1]Main Scores'!B:E,4,FALSE)</f>
        <v>Maddie Lacey Duke</v>
      </c>
      <c r="E3" s="114" t="str">
        <f>VLOOKUP(A3,'[1]Main Scores'!B:F,5,FALSE)</f>
        <v>Delsown Derwin Island</v>
      </c>
      <c r="F3" s="91">
        <f>VLOOKUP(A3,'[1]Main Scores'!B:G,6,FALSE)</f>
        <v>105.5</v>
      </c>
      <c r="G3" s="91">
        <f>VLOOKUP($A3,'[1]Main Scores'!B:I,7,FALSE)</f>
        <v>49</v>
      </c>
      <c r="H3" s="91">
        <f t="shared" ref="H3:H34" si="0">F3+G3</f>
        <v>154.5</v>
      </c>
      <c r="I3" s="90">
        <f t="shared" ref="I3:I34" si="1">H3/N$2</f>
        <v>0.61799999999999999</v>
      </c>
      <c r="J3" s="89">
        <v>18</v>
      </c>
      <c r="K3" s="79" t="e">
        <f>VLOOKUP(A3,'[1]Main Scores'!B:J,12,FALSE)-I3</f>
        <v>#REF!</v>
      </c>
      <c r="L3" s="79" t="str">
        <f t="shared" ref="L3:L33" si="2">IF(I3=I4,"CHECK","N")</f>
        <v>N</v>
      </c>
    </row>
    <row r="4" spans="1:14" s="83" customFormat="1" x14ac:dyDescent="0.25">
      <c r="A4" s="115">
        <v>111</v>
      </c>
      <c r="B4" s="116" t="str">
        <f>VLOOKUP(A4,'[1]Main Scores'!B:C,2,FALSE)</f>
        <v xml:space="preserve">SVRC </v>
      </c>
      <c r="C4" s="116" t="str">
        <f>VLOOKUP(A4,'[1]Main Scores'!B:D,3,FALSE)</f>
        <v>Bass</v>
      </c>
      <c r="D4" s="116" t="str">
        <f>VLOOKUP(A4,'[1]Main Scores'!B:E,4,FALSE)</f>
        <v>Keely Pearce</v>
      </c>
      <c r="E4" s="116" t="str">
        <f>VLOOKUP(A4,'[1]Main Scores'!B:F,5,FALSE)</f>
        <v>The Midnight Hero</v>
      </c>
      <c r="F4" s="101">
        <f>VLOOKUP(A4,'[1]Main Scores'!B:G,6,FALSE)</f>
        <v>118.5</v>
      </c>
      <c r="G4" s="101">
        <f>VLOOKUP($A4,'[1]Main Scores'!B:I,7,FALSE)</f>
        <v>55</v>
      </c>
      <c r="H4" s="101">
        <f t="shared" si="0"/>
        <v>173.5</v>
      </c>
      <c r="I4" s="90">
        <f t="shared" si="1"/>
        <v>0.69399999999999995</v>
      </c>
      <c r="J4" s="103">
        <v>4</v>
      </c>
      <c r="K4" s="79" t="e">
        <f>VLOOKUP(A4,'[1]Main Scores'!B:J,12,FALSE)-I4</f>
        <v>#REF!</v>
      </c>
      <c r="L4" s="79" t="str">
        <f t="shared" si="2"/>
        <v>N</v>
      </c>
      <c r="M4" s="75"/>
      <c r="N4" s="75"/>
    </row>
    <row r="5" spans="1:14" x14ac:dyDescent="0.25">
      <c r="A5" s="12">
        <v>112</v>
      </c>
      <c r="B5" s="81" t="str">
        <f>VLOOKUP(A5,'[1]Main Scores'!B:C,2,FALSE)</f>
        <v xml:space="preserve">SVRC </v>
      </c>
      <c r="C5" s="81" t="str">
        <f>VLOOKUP(A5,'[1]Main Scores'!B:D,3,FALSE)</f>
        <v>Contraltos</v>
      </c>
      <c r="D5" s="81" t="str">
        <f>VLOOKUP(A5,'[1]Main Scores'!B:E,4,FALSE)</f>
        <v>Bev Snarey</v>
      </c>
      <c r="E5" s="81" t="str">
        <f>VLOOKUP(A5,'[1]Main Scores'!B:F,5,FALSE)</f>
        <v>Rolo</v>
      </c>
      <c r="F5" s="18">
        <f>VLOOKUP(A5,'[1]Main Scores'!B:G,6,FALSE)</f>
        <v>90</v>
      </c>
      <c r="G5" s="18">
        <f>VLOOKUP($A5,'[1]Main Scores'!B:I,7,FALSE)</f>
        <v>45</v>
      </c>
      <c r="H5" s="18">
        <f t="shared" si="0"/>
        <v>135</v>
      </c>
      <c r="I5" s="90">
        <f t="shared" si="1"/>
        <v>0.54</v>
      </c>
      <c r="J5" s="18">
        <v>29</v>
      </c>
      <c r="K5" s="79" t="e">
        <f>VLOOKUP(A5,'[1]Main Scores'!B:J,12,FALSE)-I5</f>
        <v>#REF!</v>
      </c>
      <c r="L5" s="79" t="str">
        <f t="shared" si="2"/>
        <v>N</v>
      </c>
    </row>
    <row r="6" spans="1:14" x14ac:dyDescent="0.25">
      <c r="A6" s="12">
        <v>113</v>
      </c>
      <c r="B6" s="81" t="str">
        <f>VLOOKUP(A6,'[1]Main Scores'!B:C,2,FALSE)</f>
        <v xml:space="preserve">SVRC </v>
      </c>
      <c r="C6" s="81" t="str">
        <f>VLOOKUP(A6,'[1]Main Scores'!B:D,3,FALSE)</f>
        <v>Sopranos</v>
      </c>
      <c r="D6" s="81" t="str">
        <f>VLOOKUP(A6,'[1]Main Scores'!B:E,4,FALSE)</f>
        <v>Alison Brown</v>
      </c>
      <c r="E6" s="81" t="str">
        <f>VLOOKUP(A6,'[1]Main Scores'!B:F,5,FALSE)</f>
        <v>Seanto Labrys</v>
      </c>
      <c r="F6" s="18">
        <f>VLOOKUP(A6,'[1]Main Scores'!B:G,6,FALSE)</f>
        <v>120</v>
      </c>
      <c r="G6" s="18">
        <f>VLOOKUP($A6,'[1]Main Scores'!B:I,7,FALSE)</f>
        <v>55</v>
      </c>
      <c r="H6" s="18">
        <f t="shared" si="0"/>
        <v>175</v>
      </c>
      <c r="I6" s="90">
        <f t="shared" si="1"/>
        <v>0.7</v>
      </c>
      <c r="J6" s="18">
        <v>3</v>
      </c>
      <c r="K6" s="79" t="e">
        <f>VLOOKUP(A6,'[1]Main Scores'!B:J,12,FALSE)-I6</f>
        <v>#REF!</v>
      </c>
      <c r="L6" s="79" t="str">
        <f t="shared" si="2"/>
        <v>N</v>
      </c>
    </row>
    <row r="7" spans="1:14" x14ac:dyDescent="0.25">
      <c r="A7" s="12">
        <v>114</v>
      </c>
      <c r="B7" s="81" t="str">
        <f>VLOOKUP(A7,'[1]Main Scores'!B:C,2,FALSE)</f>
        <v xml:space="preserve">SVRC </v>
      </c>
      <c r="C7" s="81" t="str">
        <f>VLOOKUP(A7,'[1]Main Scores'!B:D,3,FALSE)</f>
        <v>Tenas</v>
      </c>
      <c r="D7" s="81" t="str">
        <f>VLOOKUP(A7,'[1]Main Scores'!B:E,4,FALSE)</f>
        <v>Eliza George</v>
      </c>
      <c r="E7" s="81" t="str">
        <f>VLOOKUP(A7,'[1]Main Scores'!B:F,5,FALSE)</f>
        <v>Autumn Cherokee</v>
      </c>
      <c r="F7" s="18">
        <f>VLOOKUP(A7,'[1]Main Scores'!B:G,6,FALSE)</f>
        <v>110</v>
      </c>
      <c r="G7" s="18">
        <f>VLOOKUP($A7,'[1]Main Scores'!B:I,7,FALSE)</f>
        <v>51</v>
      </c>
      <c r="H7" s="18">
        <f t="shared" si="0"/>
        <v>161</v>
      </c>
      <c r="I7" s="90">
        <f t="shared" si="1"/>
        <v>0.64400000000000002</v>
      </c>
      <c r="J7" s="18">
        <v>12</v>
      </c>
      <c r="K7" s="79" t="e">
        <f>VLOOKUP(A7,'[1]Main Scores'!B:J,12,FALSE)-I7</f>
        <v>#REF!</v>
      </c>
      <c r="L7" s="79" t="str">
        <f t="shared" si="2"/>
        <v>N</v>
      </c>
    </row>
    <row r="8" spans="1:14" x14ac:dyDescent="0.25">
      <c r="A8" s="12">
        <v>115</v>
      </c>
      <c r="B8" s="81" t="str">
        <f>VLOOKUP(A8,'[1]Main Scores'!B:C,2,FALSE)</f>
        <v xml:space="preserve">B&amp;D </v>
      </c>
      <c r="C8" s="81" t="str">
        <f>VLOOKUP(A8,'[1]Main Scores'!B:D,3,FALSE)</f>
        <v>Yellow</v>
      </c>
      <c r="D8" s="81" t="str">
        <f>VLOOKUP(A8,'[1]Main Scores'!B:E,4,FALSE)</f>
        <v>Andrea Cox</v>
      </c>
      <c r="E8" s="81" t="str">
        <f>VLOOKUP(A8,'[1]Main Scores'!B:F,5,FALSE)</f>
        <v>Dav</v>
      </c>
      <c r="F8" s="18">
        <f>VLOOKUP(A8,'[1]Main Scores'!B:G,6,FALSE)</f>
        <v>120</v>
      </c>
      <c r="G8" s="18">
        <f>VLOOKUP($A8,'[1]Main Scores'!B:I,7,FALSE)</f>
        <v>57</v>
      </c>
      <c r="H8" s="18">
        <f t="shared" si="0"/>
        <v>177</v>
      </c>
      <c r="I8" s="90">
        <f t="shared" si="1"/>
        <v>0.70799999999999996</v>
      </c>
      <c r="J8" s="18">
        <v>2</v>
      </c>
      <c r="K8" s="79" t="e">
        <f>VLOOKUP(A8,'[1]Main Scores'!B:J,12,FALSE)-I8</f>
        <v>#REF!</v>
      </c>
      <c r="L8" s="79" t="str">
        <f t="shared" si="2"/>
        <v>N</v>
      </c>
    </row>
    <row r="9" spans="1:14" x14ac:dyDescent="0.25">
      <c r="A9" s="12">
        <v>116</v>
      </c>
      <c r="B9" s="81" t="str">
        <f>VLOOKUP(A9,'[1]Main Scores'!B:C,2,FALSE)</f>
        <v xml:space="preserve">B&amp;D </v>
      </c>
      <c r="C9" s="81" t="str">
        <f>VLOOKUP(A9,'[1]Main Scores'!B:D,3,FALSE)</f>
        <v>Red</v>
      </c>
      <c r="D9" s="81" t="str">
        <f>VLOOKUP(A9,'[1]Main Scores'!B:E,4,FALSE)</f>
        <v>Sarah Couzens</v>
      </c>
      <c r="E9" s="81" t="str">
        <f>VLOOKUP(A9,'[1]Main Scores'!B:F,5,FALSE)</f>
        <v>Sandskier</v>
      </c>
      <c r="F9" s="18">
        <f>VLOOKUP(A9,'[1]Main Scores'!B:G,6,FALSE)</f>
        <v>102.5</v>
      </c>
      <c r="G9" s="18">
        <f>VLOOKUP($A9,'[1]Main Scores'!B:I,7,FALSE)</f>
        <v>50</v>
      </c>
      <c r="H9" s="18">
        <f t="shared" si="0"/>
        <v>152.5</v>
      </c>
      <c r="I9" s="90">
        <f t="shared" si="1"/>
        <v>0.61</v>
      </c>
      <c r="J9" s="18">
        <v>23</v>
      </c>
      <c r="K9" s="79" t="e">
        <f>VLOOKUP(A9,'[1]Main Scores'!B:J,12,FALSE)-I9</f>
        <v>#REF!</v>
      </c>
      <c r="L9" s="79" t="str">
        <f t="shared" si="2"/>
        <v>N</v>
      </c>
    </row>
    <row r="10" spans="1:14" x14ac:dyDescent="0.25">
      <c r="A10" s="12">
        <v>117</v>
      </c>
      <c r="B10" s="81" t="str">
        <f>VLOOKUP(A10,'[1]Main Scores'!B:C,2,FALSE)</f>
        <v xml:space="preserve">B&amp;D </v>
      </c>
      <c r="C10" s="81" t="str">
        <f>VLOOKUP(A10,'[1]Main Scores'!B:D,3,FALSE)</f>
        <v>Blue</v>
      </c>
      <c r="D10" s="81" t="str">
        <f>VLOOKUP(A10,'[1]Main Scores'!B:E,4,FALSE)</f>
        <v>Karen Gobey</v>
      </c>
      <c r="E10" s="81" t="str">
        <f>VLOOKUP(A10,'[1]Main Scores'!B:F,5,FALSE)</f>
        <v>Innocent Violet</v>
      </c>
      <c r="F10" s="18">
        <f>VLOOKUP(A10,'[1]Main Scores'!B:G,6,FALSE)</f>
        <v>115.5</v>
      </c>
      <c r="G10" s="18">
        <f>VLOOKUP($A10,'[1]Main Scores'!B:I,7,FALSE)</f>
        <v>53</v>
      </c>
      <c r="H10" s="18">
        <f t="shared" si="0"/>
        <v>168.5</v>
      </c>
      <c r="I10" s="90">
        <f t="shared" si="1"/>
        <v>0.67400000000000004</v>
      </c>
      <c r="J10" s="18">
        <v>8</v>
      </c>
      <c r="K10" s="79" t="e">
        <f>VLOOKUP(A10,'[1]Main Scores'!B:J,12,FALSE)-I10</f>
        <v>#REF!</v>
      </c>
      <c r="L10" s="79" t="str">
        <f t="shared" si="2"/>
        <v>N</v>
      </c>
    </row>
    <row r="11" spans="1:14" x14ac:dyDescent="0.25">
      <c r="A11" s="12">
        <v>118</v>
      </c>
      <c r="B11" s="81" t="str">
        <f>VLOOKUP(A11,'[1]Main Scores'!B:C,2,FALSE)</f>
        <v xml:space="preserve">Bath </v>
      </c>
      <c r="C11" s="81" t="str">
        <f>VLOOKUP(A11,'[1]Main Scores'!B:D,3,FALSE)</f>
        <v>one</v>
      </c>
      <c r="D11" s="81" t="str">
        <f>VLOOKUP(A11,'[1]Main Scores'!B:E,4,FALSE)</f>
        <v>Jessica Watts</v>
      </c>
      <c r="E11" s="81" t="str">
        <f>VLOOKUP(A11,'[1]Main Scores'!B:F,5,FALSE)</f>
        <v>Fosters Boy</v>
      </c>
      <c r="F11" s="18">
        <f>VLOOKUP(A11,'[1]Main Scores'!B:G,6,FALSE)</f>
        <v>106.5</v>
      </c>
      <c r="G11" s="18">
        <f>VLOOKUP($A11,'[1]Main Scores'!B:I,7,FALSE)</f>
        <v>50</v>
      </c>
      <c r="H11" s="18">
        <f t="shared" si="0"/>
        <v>156.5</v>
      </c>
      <c r="I11" s="90">
        <f t="shared" si="1"/>
        <v>0.626</v>
      </c>
      <c r="J11" s="18">
        <v>14</v>
      </c>
      <c r="K11" s="79" t="e">
        <f>VLOOKUP(A11,'[1]Main Scores'!B:J,12,FALSE)-I11</f>
        <v>#REF!</v>
      </c>
      <c r="L11" s="79" t="str">
        <f t="shared" si="2"/>
        <v>N</v>
      </c>
    </row>
    <row r="12" spans="1:14" x14ac:dyDescent="0.25">
      <c r="A12" s="12">
        <v>119</v>
      </c>
      <c r="B12" s="81" t="str">
        <f>VLOOKUP(A12,'[1]Main Scores'!B:C,2,FALSE)</f>
        <v xml:space="preserve">Bath </v>
      </c>
      <c r="C12" s="81" t="str">
        <f>VLOOKUP(A12,'[1]Main Scores'!B:D,3,FALSE)</f>
        <v>two</v>
      </c>
      <c r="D12" s="81" t="str">
        <f>VLOOKUP(A12,'[1]Main Scores'!B:E,4,FALSE)</f>
        <v>Gemma Pierce</v>
      </c>
      <c r="E12" s="81" t="str">
        <f>VLOOKUP(A12,'[1]Main Scores'!B:F,5,FALSE)</f>
        <v>Lady Lily Grey  WD</v>
      </c>
      <c r="F12" s="18">
        <f>VLOOKUP(A12,'[1]Main Scores'!B:G,6,FALSE)</f>
        <v>0</v>
      </c>
      <c r="G12" s="18">
        <f>VLOOKUP($A12,'[1]Main Scores'!B:I,7,FALSE)</f>
        <v>0</v>
      </c>
      <c r="H12" s="18">
        <f t="shared" si="0"/>
        <v>0</v>
      </c>
      <c r="I12" s="90">
        <f t="shared" si="1"/>
        <v>0</v>
      </c>
      <c r="J12" s="18">
        <v>31</v>
      </c>
      <c r="K12" s="79" t="e">
        <f>VLOOKUP(A12,'[1]Main Scores'!B:J,12,FALSE)-I12</f>
        <v>#REF!</v>
      </c>
      <c r="L12" s="79" t="str">
        <f t="shared" si="2"/>
        <v>N</v>
      </c>
    </row>
    <row r="13" spans="1:14" x14ac:dyDescent="0.25">
      <c r="A13" s="12">
        <v>120</v>
      </c>
      <c r="B13" s="81" t="str">
        <f>VLOOKUP(A13,'[1]Main Scores'!B:C,2,FALSE)</f>
        <v xml:space="preserve">Bath </v>
      </c>
      <c r="C13" s="81" t="str">
        <f>VLOOKUP(A13,'[1]Main Scores'!B:D,3,FALSE)</f>
        <v>three</v>
      </c>
      <c r="D13" s="81" t="str">
        <f>VLOOKUP(A13,'[1]Main Scores'!B:E,4,FALSE)</f>
        <v>Janet Knight</v>
      </c>
      <c r="E13" s="81" t="str">
        <f>VLOOKUP(A13,'[1]Main Scores'!B:F,5,FALSE)</f>
        <v>Johnny II</v>
      </c>
      <c r="F13" s="18">
        <f>VLOOKUP(A13,'[1]Main Scores'!B:G,6,FALSE)</f>
        <v>105</v>
      </c>
      <c r="G13" s="18">
        <f>VLOOKUP($A13,'[1]Main Scores'!B:I,7,FALSE)</f>
        <v>49</v>
      </c>
      <c r="H13" s="18">
        <f t="shared" si="0"/>
        <v>154</v>
      </c>
      <c r="I13" s="90">
        <f t="shared" si="1"/>
        <v>0.61599999999999999</v>
      </c>
      <c r="J13" s="18">
        <v>19</v>
      </c>
      <c r="K13" s="79" t="e">
        <f>VLOOKUP(A13,'[1]Main Scores'!B:J,12,FALSE)-I13</f>
        <v>#REF!</v>
      </c>
      <c r="L13" s="79" t="str">
        <f t="shared" si="2"/>
        <v>N</v>
      </c>
    </row>
    <row r="14" spans="1:14" x14ac:dyDescent="0.25">
      <c r="A14" s="12">
        <v>121</v>
      </c>
      <c r="B14" s="81" t="str">
        <f>VLOOKUP(A14,'[1]Main Scores'!B:C,2,FALSE)</f>
        <v xml:space="preserve">Kennet Vale </v>
      </c>
      <c r="C14" s="81" t="str">
        <f>VLOOKUP(A14,'[1]Main Scores'!B:D,3,FALSE)</f>
        <v>Sauvignon</v>
      </c>
      <c r="D14" s="81" t="str">
        <f>VLOOKUP(A14,'[1]Main Scores'!B:E,4,FALSE)</f>
        <v>Jo Calder</v>
      </c>
      <c r="E14" s="81" t="str">
        <f>VLOOKUP(A14,'[1]Main Scores'!B:F,5,FALSE)</f>
        <v>Ridgeway Lady</v>
      </c>
      <c r="F14" s="18">
        <f>VLOOKUP(A14,'[1]Main Scores'!B:G,6,FALSE)</f>
        <v>116</v>
      </c>
      <c r="G14" s="18">
        <f>VLOOKUP($A14,'[1]Main Scores'!B:I,7,FALSE)</f>
        <v>54</v>
      </c>
      <c r="H14" s="18">
        <f t="shared" si="0"/>
        <v>170</v>
      </c>
      <c r="I14" s="90">
        <f t="shared" si="1"/>
        <v>0.68</v>
      </c>
      <c r="J14" s="18">
        <v>7</v>
      </c>
      <c r="K14" s="79" t="e">
        <f>VLOOKUP(A14,'[1]Main Scores'!B:J,12,FALSE)-I14</f>
        <v>#REF!</v>
      </c>
      <c r="L14" s="79" t="str">
        <f t="shared" si="2"/>
        <v>N</v>
      </c>
    </row>
    <row r="15" spans="1:14" x14ac:dyDescent="0.25">
      <c r="A15" s="12">
        <v>122</v>
      </c>
      <c r="B15" s="81" t="str">
        <f>VLOOKUP(A15,'[1]Main Scores'!B:C,2,FALSE)</f>
        <v xml:space="preserve">Kennet Vale </v>
      </c>
      <c r="C15" s="81" t="str">
        <f>VLOOKUP(A15,'[1]Main Scores'!B:D,3,FALSE)</f>
        <v>Prosecco</v>
      </c>
      <c r="D15" s="81" t="str">
        <f>VLOOKUP(A15,'[1]Main Scores'!B:E,4,FALSE)</f>
        <v>Alison McFaull</v>
      </c>
      <c r="E15" s="81" t="str">
        <f>VLOOKUP(A15,'[1]Main Scores'!B:F,5,FALSE)</f>
        <v>Moorlands Ambassador</v>
      </c>
      <c r="F15" s="18">
        <f>VLOOKUP(A15,'[1]Main Scores'!B:G,6,FALSE)</f>
        <v>123.5</v>
      </c>
      <c r="G15" s="18">
        <f>VLOOKUP($A15,'[1]Main Scores'!B:I,7,FALSE)</f>
        <v>59</v>
      </c>
      <c r="H15" s="18">
        <f t="shared" si="0"/>
        <v>182.5</v>
      </c>
      <c r="I15" s="90">
        <f t="shared" si="1"/>
        <v>0.73</v>
      </c>
      <c r="J15" s="82" t="s">
        <v>295</v>
      </c>
      <c r="K15" s="79" t="e">
        <f>VLOOKUP(A15,'[1]Main Scores'!B:J,12,FALSE)-I15</f>
        <v>#REF!</v>
      </c>
      <c r="L15" s="79" t="str">
        <f t="shared" si="2"/>
        <v>N</v>
      </c>
    </row>
    <row r="16" spans="1:14" x14ac:dyDescent="0.25">
      <c r="A16" s="19">
        <v>123</v>
      </c>
      <c r="B16" s="81" t="str">
        <f>VLOOKUP(A16,'[1]Main Scores'!B:C,2,FALSE)</f>
        <v xml:space="preserve">VWH </v>
      </c>
      <c r="C16" s="81" t="str">
        <f>VLOOKUP(A16,'[1]Main Scores'!B:D,3,FALSE)</f>
        <v>Lions</v>
      </c>
      <c r="D16" s="81" t="str">
        <f>VLOOKUP(A16,'[1]Main Scores'!B:E,4,FALSE)</f>
        <v>Fiona Symes</v>
      </c>
      <c r="E16" s="81" t="str">
        <f>VLOOKUP(A16,'[1]Main Scores'!B:F,5,FALSE)</f>
        <v>Hackpen Heights</v>
      </c>
      <c r="F16" s="18">
        <f>VLOOKUP(A16,'[1]Main Scores'!B:G,6,FALSE)</f>
        <v>107</v>
      </c>
      <c r="G16" s="18">
        <f>VLOOKUP($A16,'[1]Main Scores'!B:I,7,FALSE)</f>
        <v>50</v>
      </c>
      <c r="H16" s="18">
        <f t="shared" si="0"/>
        <v>157</v>
      </c>
      <c r="I16" s="90">
        <f t="shared" si="1"/>
        <v>0.628</v>
      </c>
      <c r="J16" s="18">
        <v>13</v>
      </c>
      <c r="K16" s="79" t="e">
        <f>VLOOKUP(A16,'[1]Main Scores'!B:J,12,FALSE)-I16</f>
        <v>#REF!</v>
      </c>
      <c r="L16" s="79" t="str">
        <f t="shared" si="2"/>
        <v>N</v>
      </c>
    </row>
    <row r="17" spans="1:12" x14ac:dyDescent="0.25">
      <c r="A17" s="19">
        <v>124</v>
      </c>
      <c r="B17" s="81" t="str">
        <f>VLOOKUP(A17,'[1]Main Scores'!B:C,2,FALSE)</f>
        <v>VWH</v>
      </c>
      <c r="C17" s="81" t="str">
        <f>VLOOKUP(A17,'[1]Main Scores'!B:D,3,FALSE)</f>
        <v>Tigers</v>
      </c>
      <c r="D17" s="81" t="str">
        <f>VLOOKUP(A17,'[1]Main Scores'!B:E,4,FALSE)</f>
        <v>Jo Thornton</v>
      </c>
      <c r="E17" s="81" t="str">
        <f>VLOOKUP(A17,'[1]Main Scores'!B:F,5,FALSE)</f>
        <v>Greystone Galway Bay</v>
      </c>
      <c r="F17" s="18">
        <f>VLOOKUP(A17,'[1]Main Scores'!B:G,6,FALSE)</f>
        <v>104.5</v>
      </c>
      <c r="G17" s="18">
        <f>VLOOKUP($A17,'[1]Main Scores'!B:I,7,FALSE)</f>
        <v>48</v>
      </c>
      <c r="H17" s="18">
        <f t="shared" si="0"/>
        <v>152.5</v>
      </c>
      <c r="I17" s="90">
        <f t="shared" si="1"/>
        <v>0.61</v>
      </c>
      <c r="J17" s="18">
        <v>24</v>
      </c>
      <c r="K17" s="79" t="e">
        <f>VLOOKUP(A17,'[1]Main Scores'!B:J,12,FALSE)-I17</f>
        <v>#REF!</v>
      </c>
      <c r="L17" s="79" t="str">
        <f t="shared" si="2"/>
        <v>N</v>
      </c>
    </row>
    <row r="18" spans="1:12" x14ac:dyDescent="0.25">
      <c r="A18" s="19">
        <v>125</v>
      </c>
      <c r="B18" s="81" t="str">
        <f>VLOOKUP(A18,'[1]Main Scores'!B:C,2,FALSE)</f>
        <v xml:space="preserve">Wessex Gold </v>
      </c>
      <c r="C18" s="81" t="str">
        <f>VLOOKUP(A18,'[1]Main Scores'!B:D,3,FALSE)</f>
        <v>Shiraz</v>
      </c>
      <c r="D18" s="81" t="str">
        <f>VLOOKUP(A18,'[1]Main Scores'!B:E,4,FALSE)</f>
        <v>Bex Greenwood</v>
      </c>
      <c r="E18" s="81" t="str">
        <f>VLOOKUP(A18,'[1]Main Scores'!B:F,5,FALSE)</f>
        <v>Cannabel</v>
      </c>
      <c r="F18" s="18">
        <f>VLOOKUP(A18,'[1]Main Scores'!B:G,6,FALSE)</f>
        <v>116</v>
      </c>
      <c r="G18" s="18">
        <f>VLOOKUP($A18,'[1]Main Scores'!B:I,7,FALSE)</f>
        <v>55</v>
      </c>
      <c r="H18" s="18">
        <f t="shared" si="0"/>
        <v>171</v>
      </c>
      <c r="I18" s="90">
        <f t="shared" si="1"/>
        <v>0.68400000000000005</v>
      </c>
      <c r="J18" s="18">
        <v>6</v>
      </c>
      <c r="K18" s="79" t="e">
        <f>VLOOKUP(A18,'[1]Main Scores'!B:J,12,FALSE)-I18</f>
        <v>#REF!</v>
      </c>
      <c r="L18" s="79" t="str">
        <f t="shared" si="2"/>
        <v>N</v>
      </c>
    </row>
    <row r="19" spans="1:12" x14ac:dyDescent="0.25">
      <c r="A19" s="12">
        <v>126</v>
      </c>
      <c r="B19" s="81" t="str">
        <f>VLOOKUP(A19,'[1]Main Scores'!B:C,2,FALSE)</f>
        <v xml:space="preserve">Wessex Gold </v>
      </c>
      <c r="C19" s="81" t="str">
        <f>VLOOKUP(A19,'[1]Main Scores'!B:D,3,FALSE)</f>
        <v>Cabernet</v>
      </c>
      <c r="D19" s="81" t="str">
        <f>VLOOKUP(A19,'[1]Main Scores'!B:E,4,FALSE)</f>
        <v>Wendy Lappington</v>
      </c>
      <c r="E19" s="81" t="str">
        <f>VLOOKUP(A19,'[1]Main Scores'!B:F,5,FALSE)</f>
        <v>Loxley Monkey</v>
      </c>
      <c r="F19" s="18">
        <f>VLOOKUP(A19,'[1]Main Scores'!B:G,6,FALSE)</f>
        <v>115.5</v>
      </c>
      <c r="G19" s="18">
        <f>VLOOKUP($A19,'[1]Main Scores'!B:I,7,FALSE)</f>
        <v>56</v>
      </c>
      <c r="H19" s="18">
        <f t="shared" si="0"/>
        <v>171.5</v>
      </c>
      <c r="I19" s="90">
        <f t="shared" si="1"/>
        <v>0.68600000000000005</v>
      </c>
      <c r="J19" s="18">
        <v>5</v>
      </c>
      <c r="K19" s="79" t="e">
        <f>VLOOKUP(A19,'[1]Main Scores'!B:J,12,FALSE)-I19</f>
        <v>#REF!</v>
      </c>
      <c r="L19" s="79" t="str">
        <f t="shared" si="2"/>
        <v>N</v>
      </c>
    </row>
    <row r="20" spans="1:12" x14ac:dyDescent="0.25">
      <c r="A20" s="12">
        <v>127</v>
      </c>
      <c r="B20" s="81" t="str">
        <f>VLOOKUP(A20,'[1]Main Scores'!B:C,2,FALSE)</f>
        <v>Veterans</v>
      </c>
      <c r="C20" s="81" t="str">
        <f>VLOOKUP(A20,'[1]Main Scores'!B:D,3,FALSE)</f>
        <v>one</v>
      </c>
      <c r="D20" s="81" t="str">
        <f>VLOOKUP(A20,'[1]Main Scores'!B:E,4,FALSE)</f>
        <v>Alice Cuff</v>
      </c>
      <c r="E20" s="81" t="str">
        <f>VLOOKUP(A20,'[1]Main Scores'!B:F,5,FALSE)</f>
        <v>Sienna</v>
      </c>
      <c r="F20" s="18">
        <f>VLOOKUP(A20,'[1]Main Scores'!B:G,6,FALSE)</f>
        <v>106.5</v>
      </c>
      <c r="G20" s="18">
        <f>VLOOKUP($A20,'[1]Main Scores'!B:I,7,FALSE)</f>
        <v>50</v>
      </c>
      <c r="H20" s="18">
        <f t="shared" si="0"/>
        <v>156.5</v>
      </c>
      <c r="I20" s="90">
        <f t="shared" si="1"/>
        <v>0.626</v>
      </c>
      <c r="J20" s="18">
        <v>15</v>
      </c>
      <c r="K20" s="79" t="e">
        <f>VLOOKUP(A20,'[1]Main Scores'!B:J,12,FALSE)-I20</f>
        <v>#REF!</v>
      </c>
      <c r="L20" s="79" t="str">
        <f t="shared" si="2"/>
        <v>N</v>
      </c>
    </row>
    <row r="21" spans="1:12" x14ac:dyDescent="0.25">
      <c r="A21" s="12">
        <v>128</v>
      </c>
      <c r="B21" s="81" t="str">
        <f>VLOOKUP(A21,'[1]Main Scores'!B:C,2,FALSE)</f>
        <v>Veterans</v>
      </c>
      <c r="C21" s="81" t="str">
        <f>VLOOKUP(A21,'[1]Main Scores'!B:D,3,FALSE)</f>
        <v>two</v>
      </c>
      <c r="D21" s="81" t="str">
        <f>VLOOKUP(A21,'[1]Main Scores'!B:E,4,FALSE)</f>
        <v>Rowena Moulding</v>
      </c>
      <c r="E21" s="81" t="str">
        <f>VLOOKUP(A21,'[1]Main Scores'!B:F,5,FALSE)</f>
        <v>Page</v>
      </c>
      <c r="F21" s="18">
        <f>VLOOKUP(A21,'[1]Main Scores'!B:G,6,FALSE)</f>
        <v>101.5</v>
      </c>
      <c r="G21" s="18">
        <f>VLOOKUP($A21,'[1]Main Scores'!B:I,7,FALSE)</f>
        <v>47</v>
      </c>
      <c r="H21" s="18">
        <f t="shared" si="0"/>
        <v>148.5</v>
      </c>
      <c r="I21" s="90">
        <f t="shared" si="1"/>
        <v>0.59399999999999997</v>
      </c>
      <c r="J21" s="18">
        <v>27</v>
      </c>
      <c r="K21" s="79" t="e">
        <f>VLOOKUP(A21,'[1]Main Scores'!B:J,12,FALSE)-I21</f>
        <v>#REF!</v>
      </c>
      <c r="L21" s="79" t="str">
        <f t="shared" si="2"/>
        <v>N</v>
      </c>
    </row>
    <row r="22" spans="1:12" x14ac:dyDescent="0.25">
      <c r="A22" s="12">
        <v>129</v>
      </c>
      <c r="B22" s="81" t="str">
        <f>VLOOKUP(A22,'[1]Main Scores'!B:C,2,FALSE)</f>
        <v xml:space="preserve">Frampton </v>
      </c>
      <c r="C22" s="81" t="str">
        <f>VLOOKUP(A22,'[1]Main Scores'!B:D,3,FALSE)</f>
        <v>one</v>
      </c>
      <c r="D22" s="81" t="str">
        <f>VLOOKUP(A22,'[1]Main Scores'!B:E,4,FALSE)</f>
        <v>Melanie Glover</v>
      </c>
      <c r="E22" s="81" t="str">
        <f>VLOOKUP(A22,'[1]Main Scores'!B:F,5,FALSE)</f>
        <v>Lakeside Cool Guy</v>
      </c>
      <c r="F22" s="18">
        <f>VLOOKUP(A22,'[1]Main Scores'!B:G,6,FALSE)</f>
        <v>111.5</v>
      </c>
      <c r="G22" s="18">
        <f>VLOOKUP($A22,'[1]Main Scores'!B:I,7,FALSE)</f>
        <v>52</v>
      </c>
      <c r="H22" s="18">
        <f t="shared" si="0"/>
        <v>163.5</v>
      </c>
      <c r="I22" s="90">
        <f t="shared" si="1"/>
        <v>0.65400000000000003</v>
      </c>
      <c r="J22" s="18">
        <v>9</v>
      </c>
      <c r="K22" s="79" t="e">
        <f>VLOOKUP(A22,'[1]Main Scores'!B:J,12,FALSE)-I22</f>
        <v>#REF!</v>
      </c>
      <c r="L22" s="79" t="str">
        <f t="shared" si="2"/>
        <v>N</v>
      </c>
    </row>
    <row r="23" spans="1:12" x14ac:dyDescent="0.25">
      <c r="A23" s="22">
        <v>130</v>
      </c>
      <c r="B23" s="81" t="str">
        <f>VLOOKUP(A23,'[1]Main Scores'!B:C,2,FALSE)</f>
        <v xml:space="preserve">Frampton </v>
      </c>
      <c r="C23" s="81" t="str">
        <f>VLOOKUP(A23,'[1]Main Scores'!B:D,3,FALSE)</f>
        <v>two</v>
      </c>
      <c r="D23" s="81" t="str">
        <f>VLOOKUP(A23,'[1]Main Scores'!B:E,4,FALSE)</f>
        <v>Holly Bragg</v>
      </c>
      <c r="E23" s="81" t="str">
        <f>VLOOKUP(A23,'[1]Main Scores'!B:F,5,FALSE)</f>
        <v>Sandstorm</v>
      </c>
      <c r="F23" s="18">
        <f>VLOOKUP(A23,'[1]Main Scores'!B:G,6,FALSE)</f>
        <v>110</v>
      </c>
      <c r="G23" s="18">
        <f>VLOOKUP($A23,'[1]Main Scores'!B:I,7,FALSE)</f>
        <v>52</v>
      </c>
      <c r="H23" s="18">
        <f t="shared" si="0"/>
        <v>162</v>
      </c>
      <c r="I23" s="90">
        <f t="shared" si="1"/>
        <v>0.64800000000000002</v>
      </c>
      <c r="J23" s="18">
        <v>11</v>
      </c>
      <c r="K23" s="79" t="e">
        <f>VLOOKUP(A23,'[1]Main Scores'!B:J,12,FALSE)-I23</f>
        <v>#REF!</v>
      </c>
      <c r="L23" s="79" t="str">
        <f t="shared" si="2"/>
        <v>N</v>
      </c>
    </row>
    <row r="24" spans="1:12" x14ac:dyDescent="0.25">
      <c r="A24" s="22">
        <v>131</v>
      </c>
      <c r="B24" s="81" t="str">
        <f>VLOOKUP(A24,'[1]Main Scores'!B:C,2,FALSE)</f>
        <v xml:space="preserve">Cotswold Edge </v>
      </c>
      <c r="C24" s="81" t="str">
        <f>VLOOKUP(A24,'[1]Main Scores'!B:D,3,FALSE)</f>
        <v>one</v>
      </c>
      <c r="D24" s="81" t="str">
        <f>VLOOKUP(A24,'[1]Main Scores'!B:E,4,FALSE)</f>
        <v>Sophie Shipton</v>
      </c>
      <c r="E24" s="81" t="str">
        <f>VLOOKUP(A24,'[1]Main Scores'!B:F,5,FALSE)</f>
        <v>Centina</v>
      </c>
      <c r="F24" s="18">
        <f>VLOOKUP(A24,'[1]Main Scores'!B:G,6,FALSE)</f>
        <v>102.5</v>
      </c>
      <c r="G24" s="18">
        <f>VLOOKUP($A24,'[1]Main Scores'!B:I,7,FALSE)</f>
        <v>50</v>
      </c>
      <c r="H24" s="18">
        <f t="shared" si="0"/>
        <v>152.5</v>
      </c>
      <c r="I24" s="90">
        <f t="shared" si="1"/>
        <v>0.61</v>
      </c>
      <c r="J24" s="18">
        <v>25</v>
      </c>
      <c r="K24" s="79" t="e">
        <f>VLOOKUP(A24,'[1]Main Scores'!B:J,12,FALSE)-I24</f>
        <v>#REF!</v>
      </c>
      <c r="L24" s="79" t="str">
        <f t="shared" si="2"/>
        <v>N</v>
      </c>
    </row>
    <row r="25" spans="1:12" x14ac:dyDescent="0.25">
      <c r="A25" s="23">
        <v>132</v>
      </c>
      <c r="B25" s="81" t="str">
        <f>VLOOKUP(A25,'[1]Main Scores'!B:C,2,FALSE)</f>
        <v xml:space="preserve">Cotswold Edge </v>
      </c>
      <c r="C25" s="81" t="str">
        <f>VLOOKUP(A25,'[1]Main Scores'!B:D,3,FALSE)</f>
        <v>two</v>
      </c>
      <c r="D25" s="81" t="str">
        <f>VLOOKUP(A25,'[1]Main Scores'!B:E,4,FALSE)</f>
        <v>Leanne Fitton</v>
      </c>
      <c r="E25" s="81" t="str">
        <f>VLOOKUP(A25,'[1]Main Scores'!B:F,5,FALSE)</f>
        <v>Imperial Galaxy</v>
      </c>
      <c r="F25" s="18">
        <f>VLOOKUP(A25,'[1]Main Scores'!B:G,6,FALSE)</f>
        <v>103.5</v>
      </c>
      <c r="G25" s="18">
        <f>VLOOKUP($A25,'[1]Main Scores'!B:I,7,FALSE)</f>
        <v>50</v>
      </c>
      <c r="H25" s="18">
        <f t="shared" si="0"/>
        <v>153.5</v>
      </c>
      <c r="I25" s="90">
        <f t="shared" si="1"/>
        <v>0.61399999999999999</v>
      </c>
      <c r="J25" s="18">
        <v>20</v>
      </c>
      <c r="K25" s="79" t="e">
        <f>VLOOKUP(A25,'[1]Main Scores'!B:J,12,FALSE)-I25</f>
        <v>#REF!</v>
      </c>
      <c r="L25" s="79" t="str">
        <f t="shared" si="2"/>
        <v>N</v>
      </c>
    </row>
    <row r="26" spans="1:12" x14ac:dyDescent="0.25">
      <c r="A26" s="23">
        <v>133</v>
      </c>
      <c r="B26" s="81" t="str">
        <f>VLOOKUP(A26,'[1]Main Scores'!B:C,2,FALSE)</f>
        <v xml:space="preserve">Cotswold Edge </v>
      </c>
      <c r="C26" s="81" t="str">
        <f>VLOOKUP(A26,'[1]Main Scores'!B:D,3,FALSE)</f>
        <v>three</v>
      </c>
      <c r="D26" s="81" t="str">
        <f>VLOOKUP(A26,'[1]Main Scores'!B:E,4,FALSE)</f>
        <v>Justine Scott</v>
      </c>
      <c r="E26" s="81" t="str">
        <f>VLOOKUP(A26,'[1]Main Scores'!B:F,5,FALSE)</f>
        <v>Harley Beans</v>
      </c>
      <c r="F26" s="18">
        <f>VLOOKUP(A26,'[1]Main Scores'!B:G,6,FALSE)</f>
        <v>105</v>
      </c>
      <c r="G26" s="18">
        <f>VLOOKUP($A26,'[1]Main Scores'!B:I,7,FALSE)</f>
        <v>48</v>
      </c>
      <c r="H26" s="18">
        <f t="shared" si="0"/>
        <v>153</v>
      </c>
      <c r="I26" s="90">
        <f t="shared" si="1"/>
        <v>0.61199999999999999</v>
      </c>
      <c r="J26" s="18">
        <v>22</v>
      </c>
      <c r="K26" s="79" t="e">
        <f>VLOOKUP(A26,'[1]Main Scores'!B:J,12,FALSE)-I26</f>
        <v>#REF!</v>
      </c>
      <c r="L26" s="79" t="str">
        <f t="shared" si="2"/>
        <v>N</v>
      </c>
    </row>
    <row r="27" spans="1:12" x14ac:dyDescent="0.25">
      <c r="A27" s="104">
        <v>134</v>
      </c>
      <c r="B27" s="105" t="str">
        <f>VLOOKUP(A27,'[1]Main Scores'!B:C,2,FALSE)</f>
        <v xml:space="preserve">Wessex Gold </v>
      </c>
      <c r="C27" s="105" t="str">
        <f>VLOOKUP(A27,'[1]Main Scores'!B:D,3,FALSE)</f>
        <v>Ind</v>
      </c>
      <c r="D27" s="105" t="str">
        <f>VLOOKUP(A27,'[1]Main Scores'!B:E,4,FALSE)</f>
        <v>Rosemary Swadden</v>
      </c>
      <c r="E27" s="105" t="str">
        <f>VLOOKUP(A27,'[1]Main Scores'!B:F,5,FALSE)</f>
        <v>Pink House Lady</v>
      </c>
      <c r="F27" s="106">
        <f>VLOOKUP(A27,'[1]Main Scores'!B:G,6,FALSE)</f>
        <v>97</v>
      </c>
      <c r="G27" s="106">
        <f>VLOOKUP($A27,'[1]Main Scores'!B:I,7,FALSE)</f>
        <v>47</v>
      </c>
      <c r="H27" s="106">
        <f t="shared" si="0"/>
        <v>144</v>
      </c>
      <c r="I27" s="90">
        <f t="shared" si="1"/>
        <v>0.57599999999999996</v>
      </c>
      <c r="J27" s="106">
        <v>28</v>
      </c>
      <c r="K27" s="79" t="e">
        <f>VLOOKUP(A27,'[1]Main Scores'!B:J,12,FALSE)-I27</f>
        <v>#REF!</v>
      </c>
      <c r="L27" s="79" t="str">
        <f t="shared" si="2"/>
        <v>N</v>
      </c>
    </row>
    <row r="28" spans="1:12" x14ac:dyDescent="0.25">
      <c r="A28" s="104">
        <v>135</v>
      </c>
      <c r="B28" s="105" t="str">
        <f>VLOOKUP(A28,'[1]Main Scores'!B:C,2,FALSE)</f>
        <v xml:space="preserve">B&amp;D </v>
      </c>
      <c r="C28" s="105" t="str">
        <f>VLOOKUP(A28,'[1]Main Scores'!B:D,3,FALSE)</f>
        <v>Ind</v>
      </c>
      <c r="D28" s="105" t="str">
        <f>VLOOKUP(A28,'[1]Main Scores'!B:E,4,FALSE)</f>
        <v>Jo Webley</v>
      </c>
      <c r="E28" s="105" t="str">
        <f>VLOOKUP(A28,'[1]Main Scores'!B:F,5,FALSE)</f>
        <v>The Leopard</v>
      </c>
      <c r="F28" s="106">
        <f>VLOOKUP(A28,'[1]Main Scores'!B:G,6,FALSE)</f>
        <v>107</v>
      </c>
      <c r="G28" s="106">
        <f>VLOOKUP($A28,'[1]Main Scores'!B:I,7,FALSE)</f>
        <v>49</v>
      </c>
      <c r="H28" s="106">
        <f t="shared" si="0"/>
        <v>156</v>
      </c>
      <c r="I28" s="90">
        <f t="shared" si="1"/>
        <v>0.624</v>
      </c>
      <c r="J28" s="106">
        <v>16</v>
      </c>
      <c r="K28" s="79" t="e">
        <f>VLOOKUP(A28,'[1]Main Scores'!B:J,12,FALSE)-I28</f>
        <v>#REF!</v>
      </c>
      <c r="L28" s="79" t="str">
        <f t="shared" si="2"/>
        <v>N</v>
      </c>
    </row>
    <row r="29" spans="1:12" x14ac:dyDescent="0.25">
      <c r="A29" s="104">
        <v>136</v>
      </c>
      <c r="B29" s="105" t="str">
        <f>VLOOKUP(A29,'[1]Main Scores'!B:C,2,FALSE)</f>
        <v xml:space="preserve">SVRC </v>
      </c>
      <c r="C29" s="105" t="str">
        <f>VLOOKUP(A29,'[1]Main Scores'!B:D,3,FALSE)</f>
        <v>Ind</v>
      </c>
      <c r="D29" s="105" t="str">
        <f>VLOOKUP(A29,'[1]Main Scores'!B:E,4,FALSE)</f>
        <v>Mandy Lee</v>
      </c>
      <c r="E29" s="105" t="str">
        <f>VLOOKUP(A29,'[1]Main Scores'!B:F,5,FALSE)</f>
        <v>Rowberton Shansi</v>
      </c>
      <c r="F29" s="106">
        <f>VLOOKUP(A29,'[1]Main Scores'!B:G,6,FALSE)</f>
        <v>0</v>
      </c>
      <c r="G29" s="106">
        <f>VLOOKUP($A29,'[1]Main Scores'!B:I,7,FALSE)</f>
        <v>0</v>
      </c>
      <c r="H29" s="106">
        <f t="shared" si="0"/>
        <v>0</v>
      </c>
      <c r="I29" s="90">
        <f t="shared" si="1"/>
        <v>0</v>
      </c>
      <c r="J29" s="106">
        <v>32</v>
      </c>
      <c r="K29" s="79" t="e">
        <f>VLOOKUP(A29,'[1]Main Scores'!B:J,12,FALSE)-I29</f>
        <v>#REF!</v>
      </c>
      <c r="L29" s="79" t="str">
        <f t="shared" si="2"/>
        <v>N</v>
      </c>
    </row>
    <row r="30" spans="1:12" x14ac:dyDescent="0.25">
      <c r="A30" s="117">
        <v>137</v>
      </c>
      <c r="B30" s="105" t="str">
        <f>VLOOKUP(A30,'[1]Main Scores'!B:C,2,FALSE)</f>
        <v xml:space="preserve">Frampton </v>
      </c>
      <c r="C30" s="105" t="str">
        <f>VLOOKUP(A30,'[1]Main Scores'!B:D,3,FALSE)</f>
        <v>Ind</v>
      </c>
      <c r="D30" s="105" t="str">
        <f>VLOOKUP(A30,'[1]Main Scores'!B:E,4,FALSE)</f>
        <v>Carol Soormally</v>
      </c>
      <c r="E30" s="105" t="str">
        <f>VLOOKUP(A30,'[1]Main Scores'!B:F,5,FALSE)</f>
        <v>Instinctual</v>
      </c>
      <c r="F30" s="106">
        <f>VLOOKUP(A30,'[1]Main Scores'!B:G,6,FALSE)</f>
        <v>100.5</v>
      </c>
      <c r="G30" s="106">
        <f>VLOOKUP($A30,'[1]Main Scores'!B:I,7,FALSE)</f>
        <v>49</v>
      </c>
      <c r="H30" s="106">
        <f t="shared" si="0"/>
        <v>149.5</v>
      </c>
      <c r="I30" s="90">
        <f t="shared" si="1"/>
        <v>0.59799999999999998</v>
      </c>
      <c r="J30" s="106">
        <v>26</v>
      </c>
      <c r="K30" s="79" t="e">
        <f>VLOOKUP(A30,'[1]Main Scores'!B:J,12,FALSE)-I30</f>
        <v>#REF!</v>
      </c>
      <c r="L30" s="79" t="str">
        <f t="shared" si="2"/>
        <v>N</v>
      </c>
    </row>
    <row r="31" spans="1:12" x14ac:dyDescent="0.25">
      <c r="A31" s="117">
        <v>138</v>
      </c>
      <c r="B31" s="105" t="str">
        <f>VLOOKUP(A31,'[1]Main Scores'!B:C,2,FALSE)</f>
        <v xml:space="preserve">Swindon </v>
      </c>
      <c r="C31" s="105" t="str">
        <f>VLOOKUP(A31,'[1]Main Scores'!B:D,3,FALSE)</f>
        <v>Ind</v>
      </c>
      <c r="D31" s="105" t="str">
        <f>VLOOKUP(A31,'[1]Main Scores'!B:E,4,FALSE)</f>
        <v>Laura Payling</v>
      </c>
      <c r="E31" s="105" t="str">
        <f>VLOOKUP(A31,'[1]Main Scores'!B:F,5,FALSE)</f>
        <v>Sudden Impulse</v>
      </c>
      <c r="F31" s="106">
        <f>VLOOKUP(A31,'[1]Main Scores'!B:G,6,FALSE)</f>
        <v>103.5</v>
      </c>
      <c r="G31" s="106">
        <f>VLOOKUP($A31,'[1]Main Scores'!B:I,7,FALSE)</f>
        <v>50</v>
      </c>
      <c r="H31" s="106">
        <f t="shared" si="0"/>
        <v>153.5</v>
      </c>
      <c r="I31" s="90">
        <f t="shared" si="1"/>
        <v>0.61399999999999999</v>
      </c>
      <c r="J31" s="106">
        <v>21</v>
      </c>
      <c r="K31" s="79" t="e">
        <f>VLOOKUP(A31,'[1]Main Scores'!B:J,12,FALSE)-I31</f>
        <v>#REF!</v>
      </c>
      <c r="L31" s="79" t="str">
        <f t="shared" si="2"/>
        <v>N</v>
      </c>
    </row>
    <row r="32" spans="1:12" x14ac:dyDescent="0.25">
      <c r="A32" s="117">
        <v>139</v>
      </c>
      <c r="B32" s="105" t="str">
        <f>VLOOKUP(A32,'[1]Main Scores'!B:C,2,FALSE)</f>
        <v xml:space="preserve">Swindon </v>
      </c>
      <c r="C32" s="105" t="str">
        <f>VLOOKUP(A32,'[1]Main Scores'!B:D,3,FALSE)</f>
        <v>Ind</v>
      </c>
      <c r="D32" s="105" t="str">
        <f>VLOOKUP(A32,'[1]Main Scores'!B:E,4,FALSE)</f>
        <v>Megan Field</v>
      </c>
      <c r="E32" s="105" t="str">
        <f>VLOOKUP(A32,'[1]Main Scores'!B:F,5,FALSE)</f>
        <v>Spirit</v>
      </c>
      <c r="F32" s="106">
        <f>VLOOKUP(A32,'[1]Main Scores'!B:G,6,FALSE)</f>
        <v>88</v>
      </c>
      <c r="G32" s="106">
        <f>VLOOKUP($A32,'[1]Main Scores'!B:I,7,FALSE)</f>
        <v>44</v>
      </c>
      <c r="H32" s="106">
        <f t="shared" si="0"/>
        <v>132</v>
      </c>
      <c r="I32" s="90">
        <f t="shared" si="1"/>
        <v>0.52800000000000002</v>
      </c>
      <c r="J32" s="106">
        <v>30</v>
      </c>
      <c r="K32" s="79" t="e">
        <f>VLOOKUP(A32,'[1]Main Scores'!B:J,12,FALSE)-I32</f>
        <v>#REF!</v>
      </c>
      <c r="L32" s="79" t="str">
        <f t="shared" si="2"/>
        <v>N</v>
      </c>
    </row>
    <row r="33" spans="1:12" x14ac:dyDescent="0.25">
      <c r="A33" s="19">
        <v>140</v>
      </c>
      <c r="B33" s="81" t="str">
        <f>VLOOKUP(A33,'[1]Main Scores'!B:C,2,FALSE)</f>
        <v>Swindon</v>
      </c>
      <c r="C33" s="81" t="str">
        <f>VLOOKUP(A33,'[1]Main Scores'!B:D,3,FALSE)</f>
        <v>Team</v>
      </c>
      <c r="D33" s="81" t="str">
        <f>VLOOKUP(A33,'[1]Main Scores'!B:E,4,FALSE)</f>
        <v>Nicola Davis</v>
      </c>
      <c r="E33" s="81" t="str">
        <f>VLOOKUP(A33,'[1]Main Scores'!B:F,5,FALSE)</f>
        <v>Cookworthy Ransome</v>
      </c>
      <c r="F33" s="18">
        <f>VLOOKUP(A33,'[1]Main Scores'!B:G,6,FALSE)</f>
        <v>112.5</v>
      </c>
      <c r="G33" s="18">
        <f>VLOOKUP($A33,'[1]Main Scores'!B:I,7,FALSE)</f>
        <v>51</v>
      </c>
      <c r="H33" s="18">
        <f t="shared" si="0"/>
        <v>163.5</v>
      </c>
      <c r="I33" s="90">
        <f t="shared" si="1"/>
        <v>0.65400000000000003</v>
      </c>
      <c r="J33" s="18">
        <v>10</v>
      </c>
      <c r="K33" s="79" t="e">
        <f>VLOOKUP(A33,'[1]Main Scores'!B:J,12,FALSE)-I33</f>
        <v>#REF!</v>
      </c>
      <c r="L33" s="79" t="str">
        <f t="shared" si="2"/>
        <v>N</v>
      </c>
    </row>
    <row r="34" spans="1:12" x14ac:dyDescent="0.25">
      <c r="A34" s="19">
        <v>141</v>
      </c>
      <c r="B34" s="81" t="str">
        <f>VLOOKUP(A34,'[1]Main Scores'!B:C,2,FALSE)</f>
        <v>Kingsleaze</v>
      </c>
      <c r="C34" s="81" t="str">
        <f>VLOOKUP(A34,'[1]Main Scores'!B:D,3,FALSE)</f>
        <v>Team</v>
      </c>
      <c r="D34" s="81" t="str">
        <f>VLOOKUP(A34,'[1]Main Scores'!B:E,4,FALSE)</f>
        <v>Steph Bond</v>
      </c>
      <c r="E34" s="81" t="str">
        <f>VLOOKUP(A34,'[1]Main Scores'!B:F,5,FALSE)</f>
        <v>Young Esquire</v>
      </c>
      <c r="F34" s="18">
        <f>VLOOKUP(A34,'[1]Main Scores'!B:G,6,FALSE)</f>
        <v>105</v>
      </c>
      <c r="G34" s="18">
        <f>VLOOKUP($A34,'[1]Main Scores'!B:I,7,FALSE)</f>
        <v>50</v>
      </c>
      <c r="H34" s="18">
        <f t="shared" si="0"/>
        <v>155</v>
      </c>
      <c r="I34" s="90">
        <f t="shared" si="1"/>
        <v>0.62</v>
      </c>
      <c r="J34" s="18">
        <v>17</v>
      </c>
      <c r="K34" s="79" t="e">
        <f>VLOOKUP(A34,'[1]Main Scores'!B:J,12,FALSE)-I34</f>
        <v>#REF!</v>
      </c>
      <c r="L34" s="79" t="e">
        <f>IF(I34=#REF!,"CHECK","N")</f>
        <v>#REF!</v>
      </c>
    </row>
  </sheetData>
  <printOptions gridLines="1"/>
  <pageMargins left="0.25" right="0.25" top="0.75" bottom="0.75" header="0.3" footer="0.3"/>
  <pageSetup paperSize="9" scale="9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opLeftCell="A10" zoomScaleNormal="100" workbookViewId="0">
      <selection activeCell="J17" sqref="J17"/>
    </sheetView>
  </sheetViews>
  <sheetFormatPr defaultRowHeight="15" x14ac:dyDescent="0.25"/>
  <cols>
    <col min="1" max="1" width="10.7109375" style="78" customWidth="1"/>
    <col min="2" max="2" width="23.85546875" style="77" customWidth="1"/>
    <col min="3" max="3" width="16.140625" style="77" customWidth="1"/>
    <col min="4" max="4" width="22.7109375" style="77" customWidth="1"/>
    <col min="5" max="5" width="30.7109375" style="77" customWidth="1"/>
    <col min="6" max="6" width="12" style="75" bestFit="1" customWidth="1"/>
    <col min="7" max="8" width="12.7109375" style="75" bestFit="1" customWidth="1"/>
    <col min="9" max="9" width="21.42578125" style="76" bestFit="1" customWidth="1"/>
    <col min="10" max="16384" width="9.140625" style="75"/>
  </cols>
  <sheetData>
    <row r="1" spans="1:14" ht="12.75" x14ac:dyDescent="0.2">
      <c r="A1" s="94" t="s">
        <v>5</v>
      </c>
      <c r="B1" s="95" t="s">
        <v>6</v>
      </c>
      <c r="C1" s="95" t="s">
        <v>7</v>
      </c>
      <c r="D1" s="95" t="s">
        <v>8</v>
      </c>
      <c r="E1" s="95" t="s">
        <v>9</v>
      </c>
      <c r="F1" s="95" t="s">
        <v>10</v>
      </c>
      <c r="G1" s="96" t="s">
        <v>11</v>
      </c>
      <c r="H1" s="96" t="s">
        <v>12</v>
      </c>
      <c r="I1" s="97" t="s">
        <v>13</v>
      </c>
      <c r="J1" s="98" t="s">
        <v>297</v>
      </c>
      <c r="K1" s="83" t="s">
        <v>296</v>
      </c>
      <c r="L1" s="83"/>
      <c r="M1" s="83" t="s">
        <v>1</v>
      </c>
      <c r="N1" s="7">
        <f>'[1]Main Scores'!M2</f>
        <v>240</v>
      </c>
    </row>
    <row r="2" spans="1:14" s="83" customFormat="1" x14ac:dyDescent="0.25">
      <c r="A2" s="99" t="s">
        <v>1</v>
      </c>
      <c r="B2" s="100"/>
      <c r="C2" s="100"/>
      <c r="D2" s="100"/>
      <c r="E2" s="100"/>
      <c r="F2" s="101"/>
      <c r="G2" s="101"/>
      <c r="H2" s="101"/>
      <c r="I2" s="102"/>
      <c r="J2" s="103"/>
      <c r="K2" s="75"/>
      <c r="L2" s="75"/>
      <c r="M2" s="75"/>
      <c r="N2" s="75"/>
    </row>
    <row r="3" spans="1:14" x14ac:dyDescent="0.25">
      <c r="A3" s="19">
        <v>348</v>
      </c>
      <c r="B3" s="81" t="str">
        <f>VLOOKUP(A3,'[1]Main Scores'!B:C,2,FALSE)</f>
        <v>Kingsleaze</v>
      </c>
      <c r="C3" s="81" t="str">
        <f>VLOOKUP(A3,'[1]Main Scores'!B:D,3,FALSE)</f>
        <v>Team</v>
      </c>
      <c r="D3" s="81" t="str">
        <f>VLOOKUP(A3,'[1]Main Scores'!B:E,4,FALSE)</f>
        <v>Sue Ravenhill Handley</v>
      </c>
      <c r="E3" s="81" t="str">
        <f>VLOOKUP(A3,'[1]Main Scores'!B:F,5,FALSE)</f>
        <v>Perrots Hill</v>
      </c>
      <c r="F3" s="18">
        <f>VLOOKUP(A3,'[1]Main Scores'!B:G,6,FALSE)</f>
        <v>107</v>
      </c>
      <c r="G3" s="18">
        <f>VLOOKUP($A3,'[1]Main Scores'!B:I,7,FALSE)</f>
        <v>54</v>
      </c>
      <c r="H3" s="18">
        <f t="shared" ref="H3:H31" si="0">F3+G3</f>
        <v>161</v>
      </c>
      <c r="I3" s="80">
        <f>H3/N$1</f>
        <v>0.67083333333333328</v>
      </c>
      <c r="J3" s="18">
        <v>12</v>
      </c>
      <c r="K3" s="79" t="e">
        <f>VLOOKUP(A3,'[1]Main Scores'!B:J,12,FALSE)-I3</f>
        <v>#REF!</v>
      </c>
      <c r="L3" s="79" t="str">
        <f t="shared" ref="L3:L31" si="1">IF(I3=I4,"CHECK","N")</f>
        <v>N</v>
      </c>
    </row>
    <row r="4" spans="1:14" x14ac:dyDescent="0.25">
      <c r="A4" s="12">
        <v>347</v>
      </c>
      <c r="B4" s="81" t="str">
        <f>VLOOKUP(A4,'[1]Main Scores'!B:C,2,FALSE)</f>
        <v>Veteran</v>
      </c>
      <c r="C4" s="81" t="str">
        <f>VLOOKUP(A4,'[1]Main Scores'!B:D,3,FALSE)</f>
        <v>Two</v>
      </c>
      <c r="D4" s="81" t="str">
        <f>VLOOKUP(A4,'[1]Main Scores'!B:E,4,FALSE)</f>
        <v>Jess bryer</v>
      </c>
      <c r="E4" s="81" t="str">
        <f>VLOOKUP(A4,'[1]Main Scores'!B:F,5,FALSE)</f>
        <v>Bitterwell Harmony</v>
      </c>
      <c r="F4" s="18">
        <f>VLOOKUP(A4,'[1]Main Scores'!B:G,6,FALSE)</f>
        <v>106.5</v>
      </c>
      <c r="G4" s="18">
        <f>VLOOKUP($A4,'[1]Main Scores'!B:I,7,FALSE)</f>
        <v>53</v>
      </c>
      <c r="H4" s="18">
        <f t="shared" si="0"/>
        <v>159.5</v>
      </c>
      <c r="I4" s="80">
        <f t="shared" ref="I4:I31" si="2">H4/N$1</f>
        <v>0.6645833333333333</v>
      </c>
      <c r="J4" s="18">
        <v>14</v>
      </c>
      <c r="K4" s="79" t="e">
        <f>VLOOKUP(A4,'[1]Main Scores'!B:J,12,FALSE)-I4</f>
        <v>#REF!</v>
      </c>
      <c r="L4" s="79" t="str">
        <f t="shared" si="1"/>
        <v>N</v>
      </c>
    </row>
    <row r="5" spans="1:14" x14ac:dyDescent="0.25">
      <c r="A5" s="12">
        <v>346</v>
      </c>
      <c r="B5" s="81" t="str">
        <f>VLOOKUP(A5,'[1]Main Scores'!B:C,2,FALSE)</f>
        <v xml:space="preserve">Bath </v>
      </c>
      <c r="C5" s="81" t="str">
        <f>VLOOKUP(A5,'[1]Main Scores'!B:D,3,FALSE)</f>
        <v>Two</v>
      </c>
      <c r="D5" s="81" t="str">
        <f>VLOOKUP(A5,'[1]Main Scores'!B:E,4,FALSE)</f>
        <v>Kate Raynor</v>
      </c>
      <c r="E5" s="81" t="str">
        <f>VLOOKUP(A5,'[1]Main Scores'!B:F,5,FALSE)</f>
        <v>Paxford Whitney</v>
      </c>
      <c r="F5" s="18">
        <f>VLOOKUP(A5,'[1]Main Scores'!B:G,6,FALSE)</f>
        <v>112.5</v>
      </c>
      <c r="G5" s="18">
        <f>VLOOKUP($A5,'[1]Main Scores'!B:I,7,FALSE)</f>
        <v>57</v>
      </c>
      <c r="H5" s="18">
        <f t="shared" si="0"/>
        <v>169.5</v>
      </c>
      <c r="I5" s="80">
        <f t="shared" si="2"/>
        <v>0.70625000000000004</v>
      </c>
      <c r="J5" s="18">
        <v>7</v>
      </c>
      <c r="K5" s="79" t="e">
        <f>VLOOKUP(A5,'[1]Main Scores'!B:J,12,FALSE)-I5</f>
        <v>#REF!</v>
      </c>
      <c r="L5" s="79" t="str">
        <f t="shared" si="1"/>
        <v>N</v>
      </c>
    </row>
    <row r="6" spans="1:14" x14ac:dyDescent="0.25">
      <c r="A6" s="12">
        <v>345</v>
      </c>
      <c r="B6" s="81" t="str">
        <f>VLOOKUP(A6,'[1]Main Scores'!B:C,2,FALSE)</f>
        <v xml:space="preserve">Frampton </v>
      </c>
      <c r="C6" s="81" t="str">
        <f>VLOOKUP(A6,'[1]Main Scores'!B:D,3,FALSE)</f>
        <v>One</v>
      </c>
      <c r="D6" s="81" t="str">
        <f>VLOOKUP(A6,'[1]Main Scores'!B:E,4,FALSE)</f>
        <v>Lucy Lazaro Keen</v>
      </c>
      <c r="E6" s="81" t="str">
        <f>VLOOKUP(A6,'[1]Main Scores'!B:F,5,FALSE)</f>
        <v>Pandora's Elipsis</v>
      </c>
      <c r="F6" s="18">
        <f>VLOOKUP(A6,'[1]Main Scores'!B:G,6,FALSE)</f>
        <v>101.5</v>
      </c>
      <c r="G6" s="18">
        <f>VLOOKUP($A6,'[1]Main Scores'!B:I,7,FALSE)</f>
        <v>52</v>
      </c>
      <c r="H6" s="18">
        <f t="shared" si="0"/>
        <v>153.5</v>
      </c>
      <c r="I6" s="80">
        <f t="shared" si="2"/>
        <v>0.63958333333333328</v>
      </c>
      <c r="J6" s="18">
        <v>22</v>
      </c>
      <c r="K6" s="79" t="e">
        <f>VLOOKUP(A6,'[1]Main Scores'!B:J,12,FALSE)-I6</f>
        <v>#REF!</v>
      </c>
      <c r="L6" s="79" t="str">
        <f t="shared" si="1"/>
        <v>N</v>
      </c>
    </row>
    <row r="7" spans="1:14" x14ac:dyDescent="0.25">
      <c r="A7" s="104">
        <v>344</v>
      </c>
      <c r="B7" s="105" t="str">
        <f>VLOOKUP(A7,'[1]Main Scores'!B:C,2,FALSE)</f>
        <v xml:space="preserve">Frampton </v>
      </c>
      <c r="C7" s="105" t="str">
        <f>VLOOKUP(A7,'[1]Main Scores'!B:D,3,FALSE)</f>
        <v>Ind</v>
      </c>
      <c r="D7" s="105" t="str">
        <f>VLOOKUP(A7,'[1]Main Scores'!B:E,4,FALSE)</f>
        <v>Charlotte Ashmead</v>
      </c>
      <c r="E7" s="105" t="str">
        <f>VLOOKUP(A7,'[1]Main Scores'!B:F,5,FALSE)</f>
        <v>Eternity</v>
      </c>
      <c r="F7" s="106">
        <f>VLOOKUP(A7,'[1]Main Scores'!B:G,6,FALSE)</f>
        <v>98.5</v>
      </c>
      <c r="G7" s="106">
        <f>VLOOKUP($A7,'[1]Main Scores'!B:I,7,FALSE)</f>
        <v>49</v>
      </c>
      <c r="H7" s="106">
        <f t="shared" si="0"/>
        <v>147.5</v>
      </c>
      <c r="I7" s="80">
        <f t="shared" si="2"/>
        <v>0.61458333333333337</v>
      </c>
      <c r="J7" s="106">
        <v>28</v>
      </c>
      <c r="K7" s="79" t="e">
        <f>VLOOKUP(A7,'[1]Main Scores'!B:J,12,FALSE)-I7</f>
        <v>#REF!</v>
      </c>
      <c r="L7" s="79" t="str">
        <f t="shared" si="1"/>
        <v>N</v>
      </c>
    </row>
    <row r="8" spans="1:14" x14ac:dyDescent="0.25">
      <c r="A8" s="107">
        <v>343</v>
      </c>
      <c r="B8" s="105" t="str">
        <f>VLOOKUP(A8,'[1]Main Scores'!B:C,2,FALSE)</f>
        <v xml:space="preserve">SVRC </v>
      </c>
      <c r="C8" s="105" t="str">
        <f>VLOOKUP(A8,'[1]Main Scores'!B:D,3,FALSE)</f>
        <v>Ind</v>
      </c>
      <c r="D8" s="105" t="str">
        <f>VLOOKUP(A8,'[1]Main Scores'!B:E,4,FALSE)</f>
        <v>Louise Gibbons</v>
      </c>
      <c r="E8" s="105" t="str">
        <f>VLOOKUP(A8,'[1]Main Scores'!B:F,5,FALSE)</f>
        <v>Montanna Heights</v>
      </c>
      <c r="F8" s="106">
        <f>VLOOKUP(A8,'[1]Main Scores'!B:G,6,FALSE)</f>
        <v>99</v>
      </c>
      <c r="G8" s="106">
        <f>VLOOKUP($A8,'[1]Main Scores'!B:I,7,FALSE)</f>
        <v>50</v>
      </c>
      <c r="H8" s="106">
        <f t="shared" si="0"/>
        <v>149</v>
      </c>
      <c r="I8" s="80">
        <f t="shared" si="2"/>
        <v>0.62083333333333335</v>
      </c>
      <c r="J8" s="106">
        <v>26</v>
      </c>
      <c r="K8" s="79" t="e">
        <f>VLOOKUP(A8,'[1]Main Scores'!B:J,12,FALSE)-I8</f>
        <v>#REF!</v>
      </c>
      <c r="L8" s="79" t="str">
        <f t="shared" si="1"/>
        <v>N</v>
      </c>
    </row>
    <row r="9" spans="1:14" x14ac:dyDescent="0.25">
      <c r="A9" s="107">
        <v>342</v>
      </c>
      <c r="B9" s="105" t="str">
        <f>VLOOKUP(A9,'[1]Main Scores'!B:C,2,FALSE)</f>
        <v xml:space="preserve">B&amp;D </v>
      </c>
      <c r="C9" s="105" t="str">
        <f>VLOOKUP(A9,'[1]Main Scores'!B:D,3,FALSE)</f>
        <v>Ind</v>
      </c>
      <c r="D9" s="105" t="str">
        <f>VLOOKUP(A9,'[1]Main Scores'!B:E,4,FALSE)</f>
        <v>Gill Lawry</v>
      </c>
      <c r="E9" s="105" t="str">
        <f>VLOOKUP(A9,'[1]Main Scores'!B:F,5,FALSE)</f>
        <v>Sionna's Girl</v>
      </c>
      <c r="F9" s="106">
        <f>VLOOKUP(A9,'[1]Main Scores'!B:G,6,FALSE)</f>
        <v>105.5</v>
      </c>
      <c r="G9" s="106">
        <f>VLOOKUP($A9,'[1]Main Scores'!B:I,7,FALSE)</f>
        <v>53</v>
      </c>
      <c r="H9" s="106">
        <f t="shared" si="0"/>
        <v>158.5</v>
      </c>
      <c r="I9" s="80">
        <f t="shared" si="2"/>
        <v>0.66041666666666665</v>
      </c>
      <c r="J9" s="106">
        <v>15</v>
      </c>
      <c r="K9" s="79" t="e">
        <f>VLOOKUP(A9,'[1]Main Scores'!B:J,12,FALSE)-I9</f>
        <v>#REF!</v>
      </c>
      <c r="L9" s="79" t="str">
        <f t="shared" si="1"/>
        <v>N</v>
      </c>
    </row>
    <row r="10" spans="1:14" x14ac:dyDescent="0.25">
      <c r="A10" s="23">
        <v>341</v>
      </c>
      <c r="B10" s="81" t="str">
        <f>VLOOKUP(A10,'[1]Main Scores'!B:C,2,FALSE)</f>
        <v>Swindon</v>
      </c>
      <c r="C10" s="81" t="str">
        <f>VLOOKUP(A10,'[1]Main Scores'!B:D,3,FALSE)</f>
        <v>Team</v>
      </c>
      <c r="D10" s="81" t="str">
        <f>VLOOKUP(A10,'[1]Main Scores'!B:E,4,FALSE)</f>
        <v>Lynn Hawkins</v>
      </c>
      <c r="E10" s="81" t="str">
        <f>VLOOKUP(A10,'[1]Main Scores'!B:F,5,FALSE)</f>
        <v>Winsome Winstone</v>
      </c>
      <c r="F10" s="18">
        <f>VLOOKUP(A10,'[1]Main Scores'!B:G,6,FALSE)</f>
        <v>106.5</v>
      </c>
      <c r="G10" s="18">
        <f>VLOOKUP($A10,'[1]Main Scores'!B:I,7,FALSE)</f>
        <v>53</v>
      </c>
      <c r="H10" s="18">
        <f t="shared" si="0"/>
        <v>159.5</v>
      </c>
      <c r="I10" s="80">
        <f t="shared" si="2"/>
        <v>0.6645833333333333</v>
      </c>
      <c r="J10" s="18">
        <v>13</v>
      </c>
      <c r="K10" s="79" t="e">
        <f>VLOOKUP(A10,'[1]Main Scores'!B:J,12,FALSE)-I10</f>
        <v>#REF!</v>
      </c>
      <c r="L10" s="79" t="str">
        <f t="shared" si="1"/>
        <v>N</v>
      </c>
    </row>
    <row r="11" spans="1:14" x14ac:dyDescent="0.25">
      <c r="A11" s="23">
        <v>340</v>
      </c>
      <c r="B11" s="81" t="str">
        <f>VLOOKUP(A11,'[1]Main Scores'!B:C,2,FALSE)</f>
        <v xml:space="preserve">Cotswold Edge </v>
      </c>
      <c r="C11" s="81" t="str">
        <f>VLOOKUP(A11,'[1]Main Scores'!B:D,3,FALSE)</f>
        <v>Three</v>
      </c>
      <c r="D11" s="81" t="str">
        <f>VLOOKUP(A11,'[1]Main Scores'!B:E,4,FALSE)</f>
        <v>Suzanne Taylor</v>
      </c>
      <c r="E11" s="81" t="str">
        <f>VLOOKUP(A11,'[1]Main Scores'!B:F,5,FALSE)</f>
        <v>Speckle</v>
      </c>
      <c r="F11" s="18">
        <f>VLOOKUP(A11,'[1]Main Scores'!B:G,6,FALSE)</f>
        <v>104</v>
      </c>
      <c r="G11" s="18">
        <f>VLOOKUP($A11,'[1]Main Scores'!B:I,7,FALSE)</f>
        <v>52</v>
      </c>
      <c r="H11" s="18">
        <f t="shared" si="0"/>
        <v>156</v>
      </c>
      <c r="I11" s="80">
        <f t="shared" si="2"/>
        <v>0.65</v>
      </c>
      <c r="J11" s="18">
        <v>18</v>
      </c>
      <c r="K11" s="79" t="e">
        <f>VLOOKUP(A11,'[1]Main Scores'!B:J,12,FALSE)-I11</f>
        <v>#REF!</v>
      </c>
      <c r="L11" s="79" t="str">
        <f t="shared" si="1"/>
        <v>N</v>
      </c>
    </row>
    <row r="12" spans="1:14" x14ac:dyDescent="0.25">
      <c r="A12" s="12">
        <v>339</v>
      </c>
      <c r="B12" s="81" t="str">
        <f>VLOOKUP(A12,'[1]Main Scores'!B:C,2,FALSE)</f>
        <v xml:space="preserve">Cotswold Edge </v>
      </c>
      <c r="C12" s="81" t="str">
        <f>VLOOKUP(A12,'[1]Main Scores'!B:D,3,FALSE)</f>
        <v>Two</v>
      </c>
      <c r="D12" s="81" t="str">
        <f>VLOOKUP(A12,'[1]Main Scores'!B:E,4,FALSE)</f>
        <v>Rachel Sheldon *</v>
      </c>
      <c r="E12" s="81" t="str">
        <f>VLOOKUP(A12,'[1]Main Scores'!B:F,5,FALSE)</f>
        <v>Leighland Melody</v>
      </c>
      <c r="F12" s="18">
        <f>VLOOKUP(A12,'[1]Main Scores'!B:G,6,FALSE)</f>
        <v>108</v>
      </c>
      <c r="G12" s="18">
        <f>VLOOKUP($A12,'[1]Main Scores'!B:I,7,FALSE)</f>
        <v>54</v>
      </c>
      <c r="H12" s="18">
        <f t="shared" si="0"/>
        <v>162</v>
      </c>
      <c r="I12" s="80">
        <f t="shared" si="2"/>
        <v>0.67500000000000004</v>
      </c>
      <c r="J12" s="18">
        <v>10</v>
      </c>
      <c r="K12" s="79" t="e">
        <f>VLOOKUP(A12,'[1]Main Scores'!B:J,12,FALSE)-I12</f>
        <v>#REF!</v>
      </c>
      <c r="L12" s="79" t="str">
        <f t="shared" si="1"/>
        <v>N</v>
      </c>
    </row>
    <row r="13" spans="1:14" x14ac:dyDescent="0.25">
      <c r="A13" s="12">
        <v>338</v>
      </c>
      <c r="B13" s="81" t="str">
        <f>VLOOKUP(A13,'[1]Main Scores'!B:C,2,FALSE)</f>
        <v xml:space="preserve">Cotswold Edge </v>
      </c>
      <c r="C13" s="81" t="str">
        <f>VLOOKUP(A13,'[1]Main Scores'!B:D,3,FALSE)</f>
        <v>One</v>
      </c>
      <c r="D13" s="81" t="str">
        <f>VLOOKUP(A13,'[1]Main Scores'!B:E,4,FALSE)</f>
        <v>Bryony Jones *</v>
      </c>
      <c r="E13" s="81" t="str">
        <f>VLOOKUP(A13,'[1]Main Scores'!B:F,5,FALSE)</f>
        <v>Scarlett Fantasy</v>
      </c>
      <c r="F13" s="18">
        <f>VLOOKUP(A13,'[1]Main Scores'!B:G,6,FALSE)</f>
        <v>110</v>
      </c>
      <c r="G13" s="18">
        <f>VLOOKUP($A13,'[1]Main Scores'!B:I,7,FALSE)</f>
        <v>55</v>
      </c>
      <c r="H13" s="18">
        <f t="shared" si="0"/>
        <v>165</v>
      </c>
      <c r="I13" s="80">
        <f t="shared" si="2"/>
        <v>0.6875</v>
      </c>
      <c r="J13" s="18">
        <v>8</v>
      </c>
      <c r="K13" s="79" t="e">
        <f>VLOOKUP(A13,'[1]Main Scores'!B:J,12,FALSE)-I13</f>
        <v>#REF!</v>
      </c>
      <c r="L13" s="79" t="str">
        <f t="shared" si="1"/>
        <v>N</v>
      </c>
    </row>
    <row r="14" spans="1:14" x14ac:dyDescent="0.25">
      <c r="A14" s="12">
        <v>337</v>
      </c>
      <c r="B14" s="81" t="str">
        <f>VLOOKUP(A14,'[1]Main Scores'!B:C,2,FALSE)</f>
        <v>Frampton</v>
      </c>
      <c r="C14" s="81" t="str">
        <f>VLOOKUP(A14,'[1]Main Scores'!B:D,3,FALSE)</f>
        <v>Two</v>
      </c>
      <c r="D14" s="81" t="str">
        <f>VLOOKUP(A14,'[1]Main Scores'!B:E,4,FALSE)</f>
        <v>Rachael Chamberlayne</v>
      </c>
      <c r="E14" s="81" t="str">
        <f>VLOOKUP(A14,'[1]Main Scores'!B:F,5,FALSE)</f>
        <v>The Gloster Gremlin</v>
      </c>
      <c r="F14" s="18">
        <f>VLOOKUP(A14,'[1]Main Scores'!B:G,6,FALSE)</f>
        <v>108.5</v>
      </c>
      <c r="G14" s="18">
        <f>VLOOKUP($A14,'[1]Main Scores'!B:I,7,FALSE)</f>
        <v>54</v>
      </c>
      <c r="H14" s="18">
        <f t="shared" si="0"/>
        <v>162.5</v>
      </c>
      <c r="I14" s="80">
        <f t="shared" si="2"/>
        <v>0.67708333333333337</v>
      </c>
      <c r="J14" s="18">
        <v>9</v>
      </c>
      <c r="K14" s="79" t="e">
        <f>VLOOKUP(A14,'[1]Main Scores'!B:J,12,FALSE)-I14</f>
        <v>#REF!</v>
      </c>
      <c r="L14" s="79" t="str">
        <f t="shared" si="1"/>
        <v>N</v>
      </c>
    </row>
    <row r="15" spans="1:14" x14ac:dyDescent="0.25">
      <c r="A15" s="12">
        <v>336</v>
      </c>
      <c r="B15" s="81" t="str">
        <f>VLOOKUP(A15,'[1]Main Scores'!B:C,2,FALSE)</f>
        <v xml:space="preserve">Veteran </v>
      </c>
      <c r="C15" s="81" t="str">
        <f>VLOOKUP(A15,'[1]Main Scores'!B:D,3,FALSE)</f>
        <v>One</v>
      </c>
      <c r="D15" s="81" t="str">
        <f>VLOOKUP(A15,'[1]Main Scores'!B:E,4,FALSE)</f>
        <v>Claire Phipps</v>
      </c>
      <c r="E15" s="81" t="str">
        <f>VLOOKUP(A15,'[1]Main Scores'!B:F,5,FALSE)</f>
        <v>Disaronno</v>
      </c>
      <c r="F15" s="18">
        <f>VLOOKUP(A15,'[1]Main Scores'!B:G,6,FALSE)</f>
        <v>113.5</v>
      </c>
      <c r="G15" s="18">
        <f>VLOOKUP($A15,'[1]Main Scores'!B:I,7,FALSE)</f>
        <v>59</v>
      </c>
      <c r="H15" s="18">
        <f t="shared" si="0"/>
        <v>172.5</v>
      </c>
      <c r="I15" s="80">
        <f t="shared" si="2"/>
        <v>0.71875</v>
      </c>
      <c r="J15" s="18">
        <v>5</v>
      </c>
      <c r="K15" s="79" t="e">
        <f>VLOOKUP(A15,'[1]Main Scores'!B:J,12,FALSE)-I15</f>
        <v>#REF!</v>
      </c>
      <c r="L15" s="79" t="str">
        <f t="shared" si="1"/>
        <v>N</v>
      </c>
    </row>
    <row r="16" spans="1:14" x14ac:dyDescent="0.25">
      <c r="A16" s="19">
        <v>335</v>
      </c>
      <c r="B16" s="81" t="str">
        <f>VLOOKUP(A16,'[1]Main Scores'!B:C,2,FALSE)</f>
        <v xml:space="preserve">Wessex Gold </v>
      </c>
      <c r="C16" s="81" t="str">
        <f>VLOOKUP(A16,'[1]Main Scores'!B:D,3,FALSE)</f>
        <v>Cabernet</v>
      </c>
      <c r="D16" s="81" t="str">
        <f>VLOOKUP(A16,'[1]Main Scores'!B:E,4,FALSE)</f>
        <v>Rita West</v>
      </c>
      <c r="E16" s="81" t="str">
        <f>VLOOKUP(A16,'[1]Main Scores'!B:F,5,FALSE)</f>
        <v>A lot about Lexy</v>
      </c>
      <c r="F16" s="18">
        <f>VLOOKUP(A16,'[1]Main Scores'!B:G,6,FALSE)</f>
        <v>116</v>
      </c>
      <c r="G16" s="18">
        <f>VLOOKUP($A16,'[1]Main Scores'!B:I,7,FALSE)</f>
        <v>58</v>
      </c>
      <c r="H16" s="18">
        <f t="shared" si="0"/>
        <v>174</v>
      </c>
      <c r="I16" s="80">
        <f t="shared" si="2"/>
        <v>0.72499999999999998</v>
      </c>
      <c r="J16" s="18">
        <v>3</v>
      </c>
      <c r="K16" s="79" t="e">
        <f>VLOOKUP(A16,'[1]Main Scores'!B:J,12,FALSE)-I16</f>
        <v>#REF!</v>
      </c>
      <c r="L16" s="79" t="str">
        <f t="shared" si="1"/>
        <v>N</v>
      </c>
    </row>
    <row r="17" spans="1:12" x14ac:dyDescent="0.25">
      <c r="A17" s="12">
        <v>334</v>
      </c>
      <c r="B17" s="81" t="str">
        <f>VLOOKUP(A17,'[1]Main Scores'!B:C,2,FALSE)</f>
        <v xml:space="preserve">Wessex Gold </v>
      </c>
      <c r="C17" s="81" t="str">
        <f>VLOOKUP(A17,'[1]Main Scores'!B:D,3,FALSE)</f>
        <v>Shiraz</v>
      </c>
      <c r="D17" s="81" t="str">
        <f>VLOOKUP(A17,'[1]Main Scores'!B:E,4,FALSE)</f>
        <v xml:space="preserve">David Wood </v>
      </c>
      <c r="E17" s="81" t="str">
        <f>VLOOKUP(A17,'[1]Main Scores'!B:F,5,FALSE)</f>
        <v>Fran</v>
      </c>
      <c r="F17" s="18">
        <f>VLOOKUP(A17,'[1]Main Scores'!B:G,6,FALSE)</f>
        <v>117</v>
      </c>
      <c r="G17" s="18">
        <f>VLOOKUP($A17,'[1]Main Scores'!B:I,7,FALSE)</f>
        <v>59</v>
      </c>
      <c r="H17" s="18">
        <f t="shared" si="0"/>
        <v>176</v>
      </c>
      <c r="I17" s="80">
        <f t="shared" si="2"/>
        <v>0.73333333333333328</v>
      </c>
      <c r="J17" s="82" t="s">
        <v>295</v>
      </c>
      <c r="K17" s="79" t="e">
        <f>VLOOKUP(A17,'[1]Main Scores'!B:J,12,FALSE)-I17</f>
        <v>#REF!</v>
      </c>
      <c r="L17" s="79" t="str">
        <f t="shared" si="1"/>
        <v>N</v>
      </c>
    </row>
    <row r="18" spans="1:12" x14ac:dyDescent="0.25">
      <c r="A18" s="12">
        <v>333</v>
      </c>
      <c r="B18" s="81" t="str">
        <f>VLOOKUP(A18,'[1]Main Scores'!B:C,2,FALSE)</f>
        <v xml:space="preserve">VWH </v>
      </c>
      <c r="C18" s="81" t="str">
        <f>VLOOKUP(A18,'[1]Main Scores'!B:D,3,FALSE)</f>
        <v>Tigers</v>
      </c>
      <c r="D18" s="81" t="str">
        <f>VLOOKUP(A18,'[1]Main Scores'!B:E,4,FALSE)</f>
        <v>Pippa Taylor</v>
      </c>
      <c r="E18" s="81" t="str">
        <f>VLOOKUP(A18,'[1]Main Scores'!B:F,5,FALSE)</f>
        <v>Cookworthy Heston</v>
      </c>
      <c r="F18" s="18">
        <f>VLOOKUP(A18,'[1]Main Scores'!B:G,6,FALSE)</f>
        <v>97</v>
      </c>
      <c r="G18" s="18">
        <f>VLOOKUP($A18,'[1]Main Scores'!B:I,7,FALSE)</f>
        <v>49</v>
      </c>
      <c r="H18" s="18">
        <f t="shared" si="0"/>
        <v>146</v>
      </c>
      <c r="I18" s="80">
        <f t="shared" si="2"/>
        <v>0.60833333333333328</v>
      </c>
      <c r="J18" s="18">
        <v>29</v>
      </c>
      <c r="K18" s="79" t="e">
        <f>VLOOKUP(A18,'[1]Main Scores'!B:J,12,FALSE)-I18</f>
        <v>#REF!</v>
      </c>
      <c r="L18" s="79" t="str">
        <f t="shared" si="1"/>
        <v>N</v>
      </c>
    </row>
    <row r="19" spans="1:12" x14ac:dyDescent="0.25">
      <c r="A19" s="12">
        <v>332</v>
      </c>
      <c r="B19" s="81" t="str">
        <f>VLOOKUP(A19,'[1]Main Scores'!B:C,2,FALSE)</f>
        <v xml:space="preserve">VWH </v>
      </c>
      <c r="C19" s="81" t="str">
        <f>VLOOKUP(A19,'[1]Main Scores'!B:D,3,FALSE)</f>
        <v>Lions</v>
      </c>
      <c r="D19" s="81" t="str">
        <f>VLOOKUP(A19,'[1]Main Scores'!B:E,4,FALSE)</f>
        <v>Sarah McMurray</v>
      </c>
      <c r="E19" s="81" t="str">
        <f>VLOOKUP(A19,'[1]Main Scores'!B:F,5,FALSE)</f>
        <v>Super Love</v>
      </c>
      <c r="F19" s="18">
        <f>VLOOKUP(A19,'[1]Main Scores'!B:G,6,FALSE)</f>
        <v>113</v>
      </c>
      <c r="G19" s="18">
        <f>VLOOKUP($A19,'[1]Main Scores'!B:I,7,FALSE)</f>
        <v>58</v>
      </c>
      <c r="H19" s="18">
        <f t="shared" si="0"/>
        <v>171</v>
      </c>
      <c r="I19" s="80">
        <f t="shared" si="2"/>
        <v>0.71250000000000002</v>
      </c>
      <c r="J19" s="18">
        <v>6</v>
      </c>
      <c r="K19" s="79" t="e">
        <f>VLOOKUP(A19,'[1]Main Scores'!B:J,12,FALSE)-I19</f>
        <v>#REF!</v>
      </c>
      <c r="L19" s="79" t="str">
        <f t="shared" si="1"/>
        <v>N</v>
      </c>
    </row>
    <row r="20" spans="1:12" x14ac:dyDescent="0.25">
      <c r="A20" s="12">
        <v>331</v>
      </c>
      <c r="B20" s="81" t="str">
        <f>VLOOKUP(A20,'[1]Main Scores'!B:C,2,FALSE)</f>
        <v xml:space="preserve">Kennet Vale </v>
      </c>
      <c r="C20" s="81" t="str">
        <f>VLOOKUP(A20,'[1]Main Scores'!B:D,3,FALSE)</f>
        <v>Prosecco</v>
      </c>
      <c r="D20" s="81" t="str">
        <f>VLOOKUP(A20,'[1]Main Scores'!B:E,4,FALSE)</f>
        <v>Justine Scott</v>
      </c>
      <c r="E20" s="81" t="str">
        <f>VLOOKUP(A20,'[1]Main Scores'!B:F,5,FALSE)</f>
        <v>Bradleystoke</v>
      </c>
      <c r="F20" s="18">
        <f>VLOOKUP(A20,'[1]Main Scores'!B:G,6,FALSE)</f>
        <v>101</v>
      </c>
      <c r="G20" s="18">
        <f>VLOOKUP($A20,'[1]Main Scores'!B:I,7,FALSE)</f>
        <v>51</v>
      </c>
      <c r="H20" s="18">
        <f t="shared" si="0"/>
        <v>152</v>
      </c>
      <c r="I20" s="80">
        <f t="shared" si="2"/>
        <v>0.6333333333333333</v>
      </c>
      <c r="J20" s="18">
        <v>25</v>
      </c>
      <c r="K20" s="79" t="e">
        <f>VLOOKUP(A20,'[1]Main Scores'!B:J,12,FALSE)-I20</f>
        <v>#REF!</v>
      </c>
      <c r="L20" s="79" t="str">
        <f t="shared" si="1"/>
        <v>N</v>
      </c>
    </row>
    <row r="21" spans="1:12" x14ac:dyDescent="0.25">
      <c r="A21" s="12">
        <v>330</v>
      </c>
      <c r="B21" s="81" t="str">
        <f>VLOOKUP(A21,'[1]Main Scores'!B:C,2,FALSE)</f>
        <v xml:space="preserve">Kennet Vale </v>
      </c>
      <c r="C21" s="81" t="str">
        <f>VLOOKUP(A21,'[1]Main Scores'!B:D,3,FALSE)</f>
        <v>Sauvignon</v>
      </c>
      <c r="D21" s="81" t="str">
        <f>VLOOKUP(A21,'[1]Main Scores'!B:E,4,FALSE)</f>
        <v>Pippa Card</v>
      </c>
      <c r="E21" s="81" t="str">
        <f>VLOOKUP(A21,'[1]Main Scores'!B:F,5,FALSE)</f>
        <v>Brave and Bold</v>
      </c>
      <c r="F21" s="18">
        <f>VLOOKUP(A21,'[1]Main Scores'!B:G,6,FALSE)</f>
        <v>101.5</v>
      </c>
      <c r="G21" s="18">
        <f>VLOOKUP($A21,'[1]Main Scores'!B:I,7,FALSE)</f>
        <v>51</v>
      </c>
      <c r="H21" s="18">
        <f t="shared" si="0"/>
        <v>152.5</v>
      </c>
      <c r="I21" s="80">
        <f t="shared" si="2"/>
        <v>0.63541666666666663</v>
      </c>
      <c r="J21" s="18">
        <v>23</v>
      </c>
      <c r="K21" s="79" t="e">
        <f>VLOOKUP(A21,'[1]Main Scores'!B:J,12,FALSE)-I21</f>
        <v>#REF!</v>
      </c>
      <c r="L21" s="79" t="str">
        <f t="shared" si="1"/>
        <v>N</v>
      </c>
    </row>
    <row r="22" spans="1:12" x14ac:dyDescent="0.25">
      <c r="A22" s="12">
        <v>329</v>
      </c>
      <c r="B22" s="81" t="str">
        <f>VLOOKUP(A22,'[1]Main Scores'!B:C,2,FALSE)</f>
        <v xml:space="preserve">Bath </v>
      </c>
      <c r="C22" s="81" t="str">
        <f>VLOOKUP(A22,'[1]Main Scores'!B:D,3,FALSE)</f>
        <v>three</v>
      </c>
      <c r="D22" s="81" t="str">
        <f>VLOOKUP(A22,'[1]Main Scores'!B:E,4,FALSE)</f>
        <v>Stacey Martin</v>
      </c>
      <c r="E22" s="81" t="str">
        <f>VLOOKUP(A22,'[1]Main Scores'!B:F,5,FALSE)</f>
        <v>Ladykillers Little John</v>
      </c>
      <c r="F22" s="18">
        <f>VLOOKUP(A22,'[1]Main Scores'!B:G,6,FALSE)</f>
        <v>115</v>
      </c>
      <c r="G22" s="18">
        <f>VLOOKUP($A22,'[1]Main Scores'!B:I,7,FALSE)</f>
        <v>58</v>
      </c>
      <c r="H22" s="18">
        <f t="shared" si="0"/>
        <v>173</v>
      </c>
      <c r="I22" s="80">
        <f t="shared" si="2"/>
        <v>0.72083333333333333</v>
      </c>
      <c r="J22" s="18">
        <v>4</v>
      </c>
      <c r="K22" s="79" t="e">
        <f>VLOOKUP(A22,'[1]Main Scores'!B:J,12,FALSE)-I22</f>
        <v>#REF!</v>
      </c>
      <c r="L22" s="79" t="str">
        <f t="shared" si="1"/>
        <v>N</v>
      </c>
    </row>
    <row r="23" spans="1:12" x14ac:dyDescent="0.25">
      <c r="A23" s="12">
        <v>328</v>
      </c>
      <c r="B23" s="81" t="str">
        <f>VLOOKUP(A23,'[1]Main Scores'!B:C,2,FALSE)</f>
        <v xml:space="preserve">Bath </v>
      </c>
      <c r="C23" s="81" t="str">
        <f>VLOOKUP(A23,'[1]Main Scores'!B:D,3,FALSE)</f>
        <v>one</v>
      </c>
      <c r="D23" s="81" t="s">
        <v>127</v>
      </c>
      <c r="E23" s="81" t="s">
        <v>298</v>
      </c>
      <c r="F23" s="18">
        <v>104.5</v>
      </c>
      <c r="G23" s="18">
        <v>52</v>
      </c>
      <c r="H23" s="18">
        <f t="shared" si="0"/>
        <v>156.5</v>
      </c>
      <c r="I23" s="80">
        <f t="shared" si="2"/>
        <v>0.65208333333333335</v>
      </c>
      <c r="J23" s="18">
        <v>16</v>
      </c>
      <c r="K23" s="79" t="e">
        <f>VLOOKUP(A23,'[1]Main Scores'!B:J,12,FALSE)-I23</f>
        <v>#REF!</v>
      </c>
      <c r="L23" s="79" t="str">
        <f t="shared" si="1"/>
        <v>N</v>
      </c>
    </row>
    <row r="24" spans="1:12" x14ac:dyDescent="0.25">
      <c r="A24" s="12">
        <v>327</v>
      </c>
      <c r="B24" s="81" t="str">
        <f>VLOOKUP(A24,'[1]Main Scores'!B:C,2,FALSE)</f>
        <v xml:space="preserve">B&amp;D </v>
      </c>
      <c r="C24" s="81" t="str">
        <f>VLOOKUP(A24,'[1]Main Scores'!B:D,3,FALSE)</f>
        <v>Blue</v>
      </c>
      <c r="D24" s="81" t="str">
        <f>VLOOKUP(A24,'[1]Main Scores'!B:E,4,FALSE)</f>
        <v>Sam Staniforth</v>
      </c>
      <c r="E24" s="81" t="str">
        <f>VLOOKUP(A24,'[1]Main Scores'!B:F,5,FALSE)</f>
        <v>Bahian Alice</v>
      </c>
      <c r="F24" s="18">
        <f>VLOOKUP(A24,'[1]Main Scores'!B:G,6,FALSE)</f>
        <v>102</v>
      </c>
      <c r="G24" s="18">
        <f>VLOOKUP($A24,'[1]Main Scores'!B:I,7,FALSE)</f>
        <v>50</v>
      </c>
      <c r="H24" s="18">
        <f t="shared" si="0"/>
        <v>152</v>
      </c>
      <c r="I24" s="80">
        <f t="shared" si="2"/>
        <v>0.6333333333333333</v>
      </c>
      <c r="J24" s="18">
        <v>24</v>
      </c>
      <c r="K24" s="79" t="e">
        <f>VLOOKUP(A24,'[1]Main Scores'!B:J,12,FALSE)-I24</f>
        <v>#REF!</v>
      </c>
      <c r="L24" s="79" t="str">
        <f t="shared" si="1"/>
        <v>N</v>
      </c>
    </row>
    <row r="25" spans="1:12" x14ac:dyDescent="0.25">
      <c r="A25" s="12">
        <v>326</v>
      </c>
      <c r="B25" s="81" t="str">
        <f>VLOOKUP(A25,'[1]Main Scores'!B:C,2,FALSE)</f>
        <v xml:space="preserve">B&amp;D </v>
      </c>
      <c r="C25" s="81" t="str">
        <f>VLOOKUP(A25,'[1]Main Scores'!B:D,3,FALSE)</f>
        <v>Red</v>
      </c>
      <c r="D25" s="81" t="str">
        <f>VLOOKUP(A25,'[1]Main Scores'!B:E,4,FALSE)</f>
        <v>Shanice Walton</v>
      </c>
      <c r="E25" s="81" t="str">
        <f>VLOOKUP(A25,'[1]Main Scores'!B:F,5,FALSE)</f>
        <v>Verdict</v>
      </c>
      <c r="F25" s="18">
        <f>VLOOKUP(A25,'[1]Main Scores'!B:G,6,FALSE)</f>
        <v>108.5</v>
      </c>
      <c r="G25" s="18">
        <f>VLOOKUP($A25,'[1]Main Scores'!B:I,7,FALSE)</f>
        <v>53</v>
      </c>
      <c r="H25" s="18">
        <f t="shared" si="0"/>
        <v>161.5</v>
      </c>
      <c r="I25" s="80">
        <f t="shared" si="2"/>
        <v>0.67291666666666672</v>
      </c>
      <c r="J25" s="18">
        <v>11</v>
      </c>
      <c r="K25" s="79" t="e">
        <f>VLOOKUP(A25,'[1]Main Scores'!B:J,12,FALSE)-I25</f>
        <v>#REF!</v>
      </c>
      <c r="L25" s="79" t="str">
        <f t="shared" si="1"/>
        <v>N</v>
      </c>
    </row>
    <row r="26" spans="1:12" x14ac:dyDescent="0.25">
      <c r="A26" s="12">
        <v>325</v>
      </c>
      <c r="B26" s="81" t="str">
        <f>VLOOKUP(A26,'[1]Main Scores'!B:C,2,FALSE)</f>
        <v xml:space="preserve">B&amp;D </v>
      </c>
      <c r="C26" s="81" t="str">
        <f>VLOOKUP(A26,'[1]Main Scores'!B:D,3,FALSE)</f>
        <v>Yellow</v>
      </c>
      <c r="D26" s="81" t="str">
        <f>VLOOKUP(A26,'[1]Main Scores'!B:E,4,FALSE)</f>
        <v>Becky Oxenham</v>
      </c>
      <c r="E26" s="81" t="str">
        <f>VLOOKUP(A26,'[1]Main Scores'!B:F,5,FALSE)</f>
        <v>Bee Spotted</v>
      </c>
      <c r="F26" s="18">
        <f>VLOOKUP(A26,'[1]Main Scores'!B:G,6,FALSE)</f>
        <v>116</v>
      </c>
      <c r="G26" s="18">
        <f>VLOOKUP($A26,'[1]Main Scores'!B:I,7,FALSE)</f>
        <v>59</v>
      </c>
      <c r="H26" s="18">
        <f t="shared" si="0"/>
        <v>175</v>
      </c>
      <c r="I26" s="80">
        <f t="shared" si="2"/>
        <v>0.72916666666666663</v>
      </c>
      <c r="J26" s="18">
        <v>2</v>
      </c>
      <c r="K26" s="79" t="e">
        <f>VLOOKUP(A26,'[1]Main Scores'!B:J,12,FALSE)-I26</f>
        <v>#REF!</v>
      </c>
      <c r="L26" s="79" t="str">
        <f t="shared" si="1"/>
        <v>N</v>
      </c>
    </row>
    <row r="27" spans="1:12" x14ac:dyDescent="0.25">
      <c r="A27" s="18">
        <v>324</v>
      </c>
      <c r="B27" s="81" t="str">
        <f>VLOOKUP(A27,'[1]Main Scores'!B:C,2,FALSE)</f>
        <v xml:space="preserve">SVRC </v>
      </c>
      <c r="C27" s="81" t="str">
        <f>VLOOKUP(A27,'[1]Main Scores'!B:D,3,FALSE)</f>
        <v>Tenas</v>
      </c>
      <c r="D27" s="81" t="str">
        <f>VLOOKUP(A27,'[1]Main Scores'!B:E,4,FALSE)</f>
        <v>Elaine Gibbs</v>
      </c>
      <c r="E27" s="81" t="str">
        <f>VLOOKUP(A27,'[1]Main Scores'!B:F,5,FALSE)</f>
        <v>V</v>
      </c>
      <c r="F27" s="18">
        <f>VLOOKUP(A27,'[1]Main Scores'!B:G,6,FALSE)</f>
        <v>104</v>
      </c>
      <c r="G27" s="18">
        <f>VLOOKUP($A27,'[1]Main Scores'!B:I,7,FALSE)</f>
        <v>52</v>
      </c>
      <c r="H27" s="18">
        <f t="shared" si="0"/>
        <v>156</v>
      </c>
      <c r="I27" s="80">
        <f t="shared" si="2"/>
        <v>0.65</v>
      </c>
      <c r="J27" s="18">
        <v>17</v>
      </c>
      <c r="K27" s="79" t="e">
        <f>VLOOKUP(A27,'[1]Main Scores'!B:J,12,FALSE)-I27</f>
        <v>#REF!</v>
      </c>
      <c r="L27" s="79" t="str">
        <f t="shared" si="1"/>
        <v>N</v>
      </c>
    </row>
    <row r="28" spans="1:12" x14ac:dyDescent="0.25">
      <c r="A28" s="18">
        <v>323</v>
      </c>
      <c r="B28" s="81" t="str">
        <f>VLOOKUP(A28,'[1]Main Scores'!B:C,2,FALSE)</f>
        <v xml:space="preserve">SVRC </v>
      </c>
      <c r="C28" s="81" t="str">
        <f>VLOOKUP(A28,'[1]Main Scores'!B:D,3,FALSE)</f>
        <v>Sopranos</v>
      </c>
      <c r="D28" s="81" t="str">
        <f>VLOOKUP(A28,'[1]Main Scores'!B:E,4,FALSE)</f>
        <v>Steph Carter</v>
      </c>
      <c r="E28" s="81" t="str">
        <f>VLOOKUP(A28,'[1]Main Scores'!B:F,5,FALSE)</f>
        <v>Dear Alice</v>
      </c>
      <c r="F28" s="18">
        <f>VLOOKUP(A28,'[1]Main Scores'!B:G,6,FALSE)</f>
        <v>102.5</v>
      </c>
      <c r="G28" s="18">
        <f>VLOOKUP($A28,'[1]Main Scores'!B:I,7,FALSE)</f>
        <v>52</v>
      </c>
      <c r="H28" s="18">
        <f t="shared" si="0"/>
        <v>154.5</v>
      </c>
      <c r="I28" s="80">
        <f t="shared" si="2"/>
        <v>0.64375000000000004</v>
      </c>
      <c r="J28" s="18">
        <v>19</v>
      </c>
      <c r="K28" s="79" t="e">
        <f>VLOOKUP(A28,'[1]Main Scores'!B:J,12,FALSE)-I28</f>
        <v>#REF!</v>
      </c>
      <c r="L28" s="79" t="str">
        <f t="shared" si="1"/>
        <v>N</v>
      </c>
    </row>
    <row r="29" spans="1:12" x14ac:dyDescent="0.25">
      <c r="A29" s="18">
        <v>322</v>
      </c>
      <c r="B29" s="81" t="str">
        <f>VLOOKUP(A29,'[1]Main Scores'!B:C,2,FALSE)</f>
        <v xml:space="preserve">SVRC </v>
      </c>
      <c r="C29" s="81" t="str">
        <f>VLOOKUP(A29,'[1]Main Scores'!B:D,3,FALSE)</f>
        <v>Contraltos</v>
      </c>
      <c r="D29" s="81" t="str">
        <f>VLOOKUP(A29,'[1]Main Scores'!B:E,4,FALSE)</f>
        <v>Carolyn Taylor</v>
      </c>
      <c r="E29" s="81" t="str">
        <f>VLOOKUP(A29,'[1]Main Scores'!B:F,5,FALSE)</f>
        <v>Equus</v>
      </c>
      <c r="F29" s="18">
        <f>VLOOKUP(A29,'[1]Main Scores'!B:G,6,FALSE)</f>
        <v>102.5</v>
      </c>
      <c r="G29" s="18">
        <f>VLOOKUP($A29,'[1]Main Scores'!B:I,7,FALSE)</f>
        <v>51</v>
      </c>
      <c r="H29" s="18">
        <f t="shared" si="0"/>
        <v>153.5</v>
      </c>
      <c r="I29" s="80">
        <f t="shared" si="2"/>
        <v>0.63958333333333328</v>
      </c>
      <c r="J29" s="18">
        <v>21</v>
      </c>
      <c r="K29" s="79" t="e">
        <f>VLOOKUP(A29,'[1]Main Scores'!B:J,12,FALSE)-I29</f>
        <v>#REF!</v>
      </c>
      <c r="L29" s="79" t="str">
        <f t="shared" si="1"/>
        <v>N</v>
      </c>
    </row>
    <row r="30" spans="1:12" x14ac:dyDescent="0.25">
      <c r="A30" s="18">
        <v>321</v>
      </c>
      <c r="B30" s="81" t="str">
        <f>VLOOKUP(A30,'[1]Main Scores'!B:C,2,FALSE)</f>
        <v xml:space="preserve">SVRC </v>
      </c>
      <c r="C30" s="81" t="str">
        <f>VLOOKUP(A30,'[1]Main Scores'!B:D,3,FALSE)</f>
        <v>Bass</v>
      </c>
      <c r="D30" s="81" t="str">
        <f>VLOOKUP(A30,'[1]Main Scores'!B:E,4,FALSE)</f>
        <v>Kayleigh Poole</v>
      </c>
      <c r="E30" s="81" t="str">
        <f>VLOOKUP(A30,'[1]Main Scores'!B:F,5,FALSE)</f>
        <v>Gerrie</v>
      </c>
      <c r="F30" s="18">
        <f>VLOOKUP(A30,'[1]Main Scores'!B:G,6,FALSE)</f>
        <v>97.5</v>
      </c>
      <c r="G30" s="18">
        <f>VLOOKUP($A30,'[1]Main Scores'!B:I,7,FALSE)</f>
        <v>50</v>
      </c>
      <c r="H30" s="18">
        <f t="shared" si="0"/>
        <v>147.5</v>
      </c>
      <c r="I30" s="80">
        <f t="shared" si="2"/>
        <v>0.61458333333333337</v>
      </c>
      <c r="J30" s="18">
        <v>27</v>
      </c>
      <c r="K30" s="79" t="e">
        <f>VLOOKUP(A30,'[1]Main Scores'!B:J,12,FALSE)-I30</f>
        <v>#REF!</v>
      </c>
      <c r="L30" s="79" t="str">
        <f t="shared" si="1"/>
        <v>N</v>
      </c>
    </row>
    <row r="31" spans="1:12" x14ac:dyDescent="0.25">
      <c r="A31" s="18">
        <v>320</v>
      </c>
      <c r="B31" s="81" t="str">
        <f>VLOOKUP(A31,'[1]Main Scores'!B:C,2,FALSE)</f>
        <v xml:space="preserve">SVRC </v>
      </c>
      <c r="C31" s="81" t="str">
        <f>VLOOKUP(A31,'[1]Main Scores'!B:D,3,FALSE)</f>
        <v>Baritones</v>
      </c>
      <c r="D31" s="81" t="str">
        <f>VLOOKUP(A31,'[1]Main Scores'!B:E,4,FALSE)</f>
        <v>Alexandra Richards</v>
      </c>
      <c r="E31" s="81" t="str">
        <f>VLOOKUP(A31,'[1]Main Scores'!B:F,5,FALSE)</f>
        <v>Camiente</v>
      </c>
      <c r="F31" s="18">
        <f>VLOOKUP(A31,'[1]Main Scores'!B:G,6,FALSE)</f>
        <v>101.5</v>
      </c>
      <c r="G31" s="18">
        <f>VLOOKUP($A31,'[1]Main Scores'!B:I,7,FALSE)</f>
        <v>52</v>
      </c>
      <c r="H31" s="18">
        <f t="shared" si="0"/>
        <v>153.5</v>
      </c>
      <c r="I31" s="80">
        <f t="shared" si="2"/>
        <v>0.63958333333333328</v>
      </c>
      <c r="J31" s="18">
        <v>20</v>
      </c>
      <c r="K31" s="79" t="e">
        <f>VLOOKUP(A31,'[1]Main Scores'!B:J,12,FALSE)-I31</f>
        <v>#REF!</v>
      </c>
      <c r="L31" s="79" t="str">
        <f t="shared" si="1"/>
        <v>N</v>
      </c>
    </row>
  </sheetData>
  <printOptions gridLines="1"/>
  <pageMargins left="0.25" right="0.25" top="0.75" bottom="0.75" header="0.3" footer="0.3"/>
  <pageSetup paperSize="9" scale="83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zoomScaleNormal="100" workbookViewId="0">
      <selection activeCell="J3" sqref="J3"/>
    </sheetView>
  </sheetViews>
  <sheetFormatPr defaultRowHeight="15" x14ac:dyDescent="0.25"/>
  <cols>
    <col min="1" max="1" width="10.7109375" style="78" customWidth="1"/>
    <col min="2" max="2" width="23.85546875" style="77" customWidth="1"/>
    <col min="3" max="3" width="16.140625" style="77" customWidth="1"/>
    <col min="4" max="4" width="22.7109375" style="77" customWidth="1"/>
    <col min="5" max="5" width="30.7109375" style="77" customWidth="1"/>
    <col min="6" max="6" width="12" style="75" bestFit="1" customWidth="1"/>
    <col min="7" max="8" width="12.7109375" style="75" bestFit="1" customWidth="1"/>
    <col min="9" max="9" width="21.42578125" style="76" bestFit="1" customWidth="1"/>
    <col min="10" max="16384" width="9.140625" style="75"/>
  </cols>
  <sheetData>
    <row r="1" spans="1:14" x14ac:dyDescent="0.25">
      <c r="A1" s="93" t="s">
        <v>2</v>
      </c>
      <c r="B1" s="92"/>
      <c r="C1" s="92"/>
      <c r="D1" s="92"/>
      <c r="E1" s="92"/>
      <c r="F1" s="91"/>
      <c r="G1" s="91"/>
      <c r="H1" s="91"/>
      <c r="I1" s="90"/>
      <c r="J1" s="89"/>
    </row>
    <row r="2" spans="1:14" s="83" customFormat="1" ht="12.75" x14ac:dyDescent="0.2">
      <c r="A2" s="88" t="s">
        <v>5</v>
      </c>
      <c r="B2" s="87" t="s">
        <v>6</v>
      </c>
      <c r="C2" s="87" t="s">
        <v>7</v>
      </c>
      <c r="D2" s="87" t="s">
        <v>8</v>
      </c>
      <c r="E2" s="87" t="s">
        <v>9</v>
      </c>
      <c r="F2" s="87" t="s">
        <v>10</v>
      </c>
      <c r="G2" s="86" t="s">
        <v>11</v>
      </c>
      <c r="H2" s="86" t="s">
        <v>12</v>
      </c>
      <c r="I2" s="85" t="s">
        <v>13</v>
      </c>
      <c r="J2" s="84" t="s">
        <v>297</v>
      </c>
      <c r="K2" s="83" t="s">
        <v>296</v>
      </c>
      <c r="M2" s="83" t="s">
        <v>2</v>
      </c>
      <c r="N2" s="7">
        <f>'[1]Main Scores'!M3</f>
        <v>260</v>
      </c>
    </row>
    <row r="3" spans="1:14" x14ac:dyDescent="0.25">
      <c r="A3" s="19">
        <v>166</v>
      </c>
      <c r="B3" s="81" t="str">
        <f>VLOOKUP(A3,'[1]Main Scores'!B:C,2,FALSE)</f>
        <v>Kingsleaze</v>
      </c>
      <c r="C3" s="81" t="str">
        <f>VLOOKUP(A3,'[1]Main Scores'!B:D,3,FALSE)</f>
        <v>Team</v>
      </c>
      <c r="D3" s="81" t="str">
        <f>VLOOKUP(A3,'[1]Main Scores'!B:E,4,FALSE)</f>
        <v>Sue Bromyard</v>
      </c>
      <c r="E3" s="81" t="str">
        <f>VLOOKUP(A3,'[1]Main Scores'!B:F,5,FALSE)</f>
        <v>Welton Jewel</v>
      </c>
      <c r="F3" s="18">
        <f>VLOOKUP(A3,'[1]Main Scores'!B:G,6,FALSE)</f>
        <v>123.5</v>
      </c>
      <c r="G3" s="18">
        <f>VLOOKUP($A3,'[1]Main Scores'!B:I,7,FALSE)</f>
        <v>58</v>
      </c>
      <c r="H3" s="18">
        <f t="shared" ref="H3:H16" si="0">F3+G3</f>
        <v>181.5</v>
      </c>
      <c r="I3" s="80">
        <f t="shared" ref="I3:I16" si="1">H3/N$2</f>
        <v>0.69807692307692304</v>
      </c>
      <c r="J3" s="82" t="s">
        <v>295</v>
      </c>
      <c r="K3" s="79" t="e">
        <f>VLOOKUP(A3,'[1]Main Scores'!B:J,12,FALSE)-I3</f>
        <v>#REF!</v>
      </c>
      <c r="L3" s="79" t="str">
        <f t="shared" ref="L3:L32" si="2">IF(I3=I4,"CHECK","N")</f>
        <v>CHECK</v>
      </c>
    </row>
    <row r="4" spans="1:14" x14ac:dyDescent="0.25">
      <c r="A4" s="12">
        <v>157</v>
      </c>
      <c r="B4" s="81" t="str">
        <f>VLOOKUP(A4,'[1]Main Scores'!B:C,2,FALSE)</f>
        <v xml:space="preserve">VWH </v>
      </c>
      <c r="C4" s="81" t="str">
        <f>VLOOKUP(A4,'[1]Main Scores'!B:D,3,FALSE)</f>
        <v>Tigers</v>
      </c>
      <c r="D4" s="81" t="str">
        <f>VLOOKUP(A4,'[1]Main Scores'!B:E,4,FALSE)</f>
        <v>Jude Matthews</v>
      </c>
      <c r="E4" s="81" t="str">
        <f>VLOOKUP(A4,'[1]Main Scores'!B:F,5,FALSE)</f>
        <v>Dare to Dream</v>
      </c>
      <c r="F4" s="18">
        <f>VLOOKUP(A4,'[1]Main Scores'!B:G,6,FALSE)</f>
        <v>124.5</v>
      </c>
      <c r="G4" s="18">
        <f>VLOOKUP($A4,'[1]Main Scores'!B:I,7,FALSE)</f>
        <v>57</v>
      </c>
      <c r="H4" s="18">
        <f t="shared" si="0"/>
        <v>181.5</v>
      </c>
      <c r="I4" s="80">
        <f t="shared" si="1"/>
        <v>0.69807692307692304</v>
      </c>
      <c r="J4" s="18">
        <v>2</v>
      </c>
      <c r="K4" s="79" t="e">
        <f>VLOOKUP(A4,'[1]Main Scores'!B:J,12,FALSE)-I4</f>
        <v>#REF!</v>
      </c>
      <c r="L4" s="79" t="str">
        <f t="shared" si="2"/>
        <v>N</v>
      </c>
    </row>
    <row r="5" spans="1:14" x14ac:dyDescent="0.25">
      <c r="A5" s="19">
        <v>145</v>
      </c>
      <c r="B5" s="81" t="str">
        <f>VLOOKUP(A5,'[1]Main Scores'!B:C,2,FALSE)</f>
        <v xml:space="preserve">SVRC </v>
      </c>
      <c r="C5" s="81" t="str">
        <f>VLOOKUP(A5,'[1]Main Scores'!B:D,3,FALSE)</f>
        <v>Bass</v>
      </c>
      <c r="D5" s="81" t="str">
        <f>VLOOKUP(A5,'[1]Main Scores'!B:E,4,FALSE)</f>
        <v>Simone White *</v>
      </c>
      <c r="E5" s="81" t="str">
        <f>VLOOKUP(A5,'[1]Main Scores'!B:F,5,FALSE)</f>
        <v>Patricia's Delight</v>
      </c>
      <c r="F5" s="18">
        <f>VLOOKUP(A5,'[1]Main Scores'!B:G,6,FALSE)</f>
        <v>125</v>
      </c>
      <c r="G5" s="18">
        <f>VLOOKUP($A5,'[1]Main Scores'!B:I,7,FALSE)</f>
        <v>56</v>
      </c>
      <c r="H5" s="18">
        <f t="shared" si="0"/>
        <v>181</v>
      </c>
      <c r="I5" s="80">
        <f t="shared" si="1"/>
        <v>0.69615384615384612</v>
      </c>
      <c r="J5" s="18">
        <v>3</v>
      </c>
      <c r="K5" s="79" t="e">
        <f>VLOOKUP(A5,'[1]Main Scores'!B:J,12,FALSE)-I5</f>
        <v>#REF!</v>
      </c>
      <c r="L5" s="79" t="str">
        <f t="shared" si="2"/>
        <v>N</v>
      </c>
    </row>
    <row r="6" spans="1:14" x14ac:dyDescent="0.25">
      <c r="A6" s="19">
        <v>156</v>
      </c>
      <c r="B6" s="81" t="str">
        <f>VLOOKUP(A6,'[1]Main Scores'!B:C,2,FALSE)</f>
        <v xml:space="preserve">VWH </v>
      </c>
      <c r="C6" s="81" t="str">
        <f>VLOOKUP(A6,'[1]Main Scores'!B:D,3,FALSE)</f>
        <v>Lions</v>
      </c>
      <c r="D6" s="81" t="str">
        <f>VLOOKUP(A6,'[1]Main Scores'!B:E,4,FALSE)</f>
        <v>Mariana Gaussen</v>
      </c>
      <c r="E6" s="81" t="str">
        <f>VLOOKUP(A6,'[1]Main Scores'!B:F,5,FALSE)</f>
        <v>Porta Della</v>
      </c>
      <c r="F6" s="18">
        <f>VLOOKUP(A6,'[1]Main Scores'!B:G,6,FALSE)</f>
        <v>125.5</v>
      </c>
      <c r="G6" s="18">
        <f>VLOOKUP($A6,'[1]Main Scores'!B:I,7,FALSE)</f>
        <v>55</v>
      </c>
      <c r="H6" s="18">
        <f t="shared" si="0"/>
        <v>180.5</v>
      </c>
      <c r="I6" s="80">
        <f t="shared" si="1"/>
        <v>0.69423076923076921</v>
      </c>
      <c r="J6" s="18">
        <v>4</v>
      </c>
      <c r="K6" s="79" t="e">
        <f>VLOOKUP(A6,'[1]Main Scores'!B:J,12,FALSE)-I6</f>
        <v>#REF!</v>
      </c>
      <c r="L6" s="79" t="str">
        <f t="shared" si="2"/>
        <v>N</v>
      </c>
    </row>
    <row r="7" spans="1:14" x14ac:dyDescent="0.25">
      <c r="A7" s="18">
        <v>150</v>
      </c>
      <c r="B7" s="81" t="str">
        <f>VLOOKUP(A7,'[1]Main Scores'!B:C,2,FALSE)</f>
        <v xml:space="preserve">B&amp;D </v>
      </c>
      <c r="C7" s="81" t="str">
        <f>VLOOKUP(A7,'[1]Main Scores'!B:D,3,FALSE)</f>
        <v>Red</v>
      </c>
      <c r="D7" s="81" t="str">
        <f>VLOOKUP(A7,'[1]Main Scores'!B:E,4,FALSE)</f>
        <v>Naomi Watkins</v>
      </c>
      <c r="E7" s="81" t="str">
        <f>VLOOKUP(A7,'[1]Main Scores'!B:F,5,FALSE)</f>
        <v>Hazevern Domino</v>
      </c>
      <c r="F7" s="18">
        <f>VLOOKUP(A7,'[1]Main Scores'!B:G,6,FALSE)</f>
        <v>120</v>
      </c>
      <c r="G7" s="18">
        <f>VLOOKUP($A7,'[1]Main Scores'!B:I,7,FALSE)</f>
        <v>58</v>
      </c>
      <c r="H7" s="18">
        <f t="shared" si="0"/>
        <v>178</v>
      </c>
      <c r="I7" s="80">
        <f t="shared" si="1"/>
        <v>0.68461538461538463</v>
      </c>
      <c r="J7" s="18">
        <v>5</v>
      </c>
      <c r="K7" s="79" t="e">
        <f>VLOOKUP(A7,'[1]Main Scores'!B:J,12,FALSE)-I7</f>
        <v>#REF!</v>
      </c>
      <c r="L7" s="79" t="str">
        <f t="shared" si="2"/>
        <v>N</v>
      </c>
    </row>
    <row r="8" spans="1:14" x14ac:dyDescent="0.25">
      <c r="A8" s="19">
        <v>168</v>
      </c>
      <c r="B8" s="81" t="str">
        <f>VLOOKUP(A8,'[1]Main Scores'!B:C,2,FALSE)</f>
        <v xml:space="preserve">Veteran </v>
      </c>
      <c r="C8" s="81" t="str">
        <f>VLOOKUP(A8,'[1]Main Scores'!B:D,3,FALSE)</f>
        <v>Two</v>
      </c>
      <c r="D8" s="81" t="str">
        <f>VLOOKUP(A8,'[1]Main Scores'!B:E,4,FALSE)</f>
        <v>Charlotte Alford</v>
      </c>
      <c r="E8" s="81" t="str">
        <f>VLOOKUP(A8,'[1]Main Scores'!B:F,5,FALSE)</f>
        <v>Silhouet</v>
      </c>
      <c r="F8" s="18">
        <f>VLOOKUP(A8,'[1]Main Scores'!B:G,6,FALSE)</f>
        <v>120</v>
      </c>
      <c r="G8" s="18">
        <f>VLOOKUP($A8,'[1]Main Scores'!B:I,7,FALSE)</f>
        <v>56</v>
      </c>
      <c r="H8" s="18">
        <f t="shared" si="0"/>
        <v>176</v>
      </c>
      <c r="I8" s="80">
        <f t="shared" si="1"/>
        <v>0.67692307692307696</v>
      </c>
      <c r="J8" s="18">
        <v>6</v>
      </c>
      <c r="K8" s="79" t="e">
        <f>VLOOKUP(A8,'[1]Main Scores'!B:J,12,FALSE)-I8</f>
        <v>#REF!</v>
      </c>
      <c r="L8" s="79" t="str">
        <f t="shared" si="2"/>
        <v>CHECK</v>
      </c>
    </row>
    <row r="9" spans="1:14" x14ac:dyDescent="0.25">
      <c r="A9" s="19">
        <v>163</v>
      </c>
      <c r="B9" s="81" t="str">
        <f>VLOOKUP(A9,'[1]Main Scores'!B:C,2,FALSE)</f>
        <v xml:space="preserve">Bath </v>
      </c>
      <c r="C9" s="81" t="str">
        <f>VLOOKUP(A9,'[1]Main Scores'!B:D,3,FALSE)</f>
        <v>three</v>
      </c>
      <c r="D9" s="81" t="str">
        <f>VLOOKUP(A9,'[1]Main Scores'!B:E,4,FALSE)</f>
        <v>Julia Stockley</v>
      </c>
      <c r="E9" s="81" t="str">
        <f>VLOOKUP(A9,'[1]Main Scores'!B:F,5,FALSE)</f>
        <v>Devauden Melody</v>
      </c>
      <c r="F9" s="18">
        <f>VLOOKUP(A9,'[1]Main Scores'!B:G,6,FALSE)</f>
        <v>121</v>
      </c>
      <c r="G9" s="18">
        <f>VLOOKUP($A9,'[1]Main Scores'!B:I,7,FALSE)</f>
        <v>55</v>
      </c>
      <c r="H9" s="18">
        <f t="shared" si="0"/>
        <v>176</v>
      </c>
      <c r="I9" s="80">
        <f t="shared" si="1"/>
        <v>0.67692307692307696</v>
      </c>
      <c r="J9" s="18">
        <v>7</v>
      </c>
      <c r="K9" s="79" t="e">
        <f>VLOOKUP(A9,'[1]Main Scores'!B:J,12,FALSE)-I9</f>
        <v>#REF!</v>
      </c>
      <c r="L9" s="79" t="str">
        <f t="shared" si="2"/>
        <v>CHECK</v>
      </c>
    </row>
    <row r="10" spans="1:14" x14ac:dyDescent="0.25">
      <c r="A10" s="18">
        <v>152</v>
      </c>
      <c r="B10" s="81" t="str">
        <f>VLOOKUP(A10,'[1]Main Scores'!B:C,2,FALSE)</f>
        <v xml:space="preserve">Cotswold Edge </v>
      </c>
      <c r="C10" s="81" t="str">
        <f>VLOOKUP(A10,'[1]Main Scores'!B:D,3,FALSE)</f>
        <v>one</v>
      </c>
      <c r="D10" s="81" t="str">
        <f>VLOOKUP(A10,'[1]Main Scores'!B:E,4,FALSE)</f>
        <v>Carol McDonagh</v>
      </c>
      <c r="E10" s="81" t="str">
        <f>VLOOKUP(A10,'[1]Main Scores'!B:F,5,FALSE)</f>
        <v>Woody</v>
      </c>
      <c r="F10" s="18">
        <f>VLOOKUP(A10,'[1]Main Scores'!B:G,6,FALSE)</f>
        <v>121</v>
      </c>
      <c r="G10" s="18">
        <f>VLOOKUP($A10,'[1]Main Scores'!B:I,7,FALSE)</f>
        <v>55</v>
      </c>
      <c r="H10" s="18">
        <f t="shared" si="0"/>
        <v>176</v>
      </c>
      <c r="I10" s="80">
        <f t="shared" si="1"/>
        <v>0.67692307692307696</v>
      </c>
      <c r="J10" s="18">
        <v>8</v>
      </c>
      <c r="K10" s="79" t="e">
        <f>VLOOKUP(A10,'[1]Main Scores'!B:J,12,FALSE)-I10</f>
        <v>#REF!</v>
      </c>
      <c r="L10" s="79" t="str">
        <f t="shared" si="2"/>
        <v>CHECK</v>
      </c>
    </row>
    <row r="11" spans="1:14" x14ac:dyDescent="0.25">
      <c r="A11" s="19">
        <v>147</v>
      </c>
      <c r="B11" s="81" t="str">
        <f>VLOOKUP(A11,'[1]Main Scores'!B:C,2,FALSE)</f>
        <v xml:space="preserve">SVRC </v>
      </c>
      <c r="C11" s="81" t="str">
        <f>VLOOKUP(A11,'[1]Main Scores'!B:D,3,FALSE)</f>
        <v>Sopranos</v>
      </c>
      <c r="D11" s="81" t="str">
        <f>VLOOKUP(A11,'[1]Main Scores'!B:E,4,FALSE)</f>
        <v>Sian Coles</v>
      </c>
      <c r="E11" s="81" t="str">
        <f>VLOOKUP(A11,'[1]Main Scores'!B:F,5,FALSE)</f>
        <v>Temple Miss</v>
      </c>
      <c r="F11" s="18">
        <f>VLOOKUP(A11,'[1]Main Scores'!B:G,6,FALSE)</f>
        <v>122</v>
      </c>
      <c r="G11" s="18">
        <f>VLOOKUP($A11,'[1]Main Scores'!B:I,7,FALSE)</f>
        <v>54</v>
      </c>
      <c r="H11" s="18">
        <f t="shared" si="0"/>
        <v>176</v>
      </c>
      <c r="I11" s="80">
        <f t="shared" si="1"/>
        <v>0.67692307692307696</v>
      </c>
      <c r="J11" s="18">
        <v>9</v>
      </c>
      <c r="K11" s="79" t="e">
        <f>VLOOKUP(A11,'[1]Main Scores'!B:J,12,FALSE)-I11</f>
        <v>#REF!</v>
      </c>
      <c r="L11" s="79" t="str">
        <f t="shared" si="2"/>
        <v>N</v>
      </c>
    </row>
    <row r="12" spans="1:14" x14ac:dyDescent="0.25">
      <c r="A12" s="19">
        <v>162</v>
      </c>
      <c r="B12" s="81" t="str">
        <f>VLOOKUP(A12,'[1]Main Scores'!B:C,2,FALSE)</f>
        <v xml:space="preserve">Bath </v>
      </c>
      <c r="C12" s="81" t="str">
        <f>VLOOKUP(A12,'[1]Main Scores'!B:D,3,FALSE)</f>
        <v>Two</v>
      </c>
      <c r="D12" s="81" t="str">
        <f>VLOOKUP(A12,'[1]Main Scores'!B:E,4,FALSE)</f>
        <v>Rachel Yeomans</v>
      </c>
      <c r="E12" s="81" t="str">
        <f>VLOOKUP(A12,'[1]Main Scores'!B:F,5,FALSE)</f>
        <v>Dylan</v>
      </c>
      <c r="F12" s="18">
        <f>VLOOKUP(A12,'[1]Main Scores'!B:G,6,FALSE)</f>
        <v>121</v>
      </c>
      <c r="G12" s="18">
        <f>VLOOKUP($A12,'[1]Main Scores'!B:I,7,FALSE)</f>
        <v>54</v>
      </c>
      <c r="H12" s="18">
        <f t="shared" si="0"/>
        <v>175</v>
      </c>
      <c r="I12" s="80">
        <f t="shared" si="1"/>
        <v>0.67307692307692313</v>
      </c>
      <c r="J12" s="18">
        <v>10</v>
      </c>
      <c r="K12" s="79" t="e">
        <f>VLOOKUP(A12,'[1]Main Scores'!B:J,12,FALSE)-I12</f>
        <v>#REF!</v>
      </c>
      <c r="L12" s="79" t="str">
        <f t="shared" si="2"/>
        <v>N</v>
      </c>
    </row>
    <row r="13" spans="1:14" x14ac:dyDescent="0.25">
      <c r="A13" s="18">
        <v>153</v>
      </c>
      <c r="B13" s="81" t="str">
        <f>VLOOKUP(A13,'[1]Main Scores'!B:C,2,FALSE)</f>
        <v xml:space="preserve">Cotswold Edge </v>
      </c>
      <c r="C13" s="81" t="str">
        <f>VLOOKUP(A13,'[1]Main Scores'!B:D,3,FALSE)</f>
        <v>three</v>
      </c>
      <c r="D13" s="81" t="str">
        <f>VLOOKUP(A13,'[1]Main Scores'!B:E,4,FALSE)</f>
        <v>Chris Clark</v>
      </c>
      <c r="E13" s="81" t="str">
        <f>VLOOKUP(A13,'[1]Main Scores'!B:F,5,FALSE)</f>
        <v>Croesnant Caradog</v>
      </c>
      <c r="F13" s="18">
        <f>VLOOKUP(A13,'[1]Main Scores'!B:G,6,FALSE)</f>
        <v>120.5</v>
      </c>
      <c r="G13" s="18">
        <f>VLOOKUP($A13,'[1]Main Scores'!B:I,7,FALSE)</f>
        <v>54</v>
      </c>
      <c r="H13" s="18">
        <f t="shared" si="0"/>
        <v>174.5</v>
      </c>
      <c r="I13" s="80">
        <f t="shared" si="1"/>
        <v>0.6711538461538461</v>
      </c>
      <c r="J13" s="18">
        <v>11</v>
      </c>
      <c r="K13" s="79" t="e">
        <f>VLOOKUP(A13,'[1]Main Scores'!B:J,12,FALSE)-I13</f>
        <v>#REF!</v>
      </c>
      <c r="L13" s="79" t="str">
        <f t="shared" si="2"/>
        <v>CHECK</v>
      </c>
    </row>
    <row r="14" spans="1:14" x14ac:dyDescent="0.25">
      <c r="A14" s="23">
        <v>171</v>
      </c>
      <c r="B14" s="81" t="str">
        <f>VLOOKUP(A14,'[1]Main Scores'!B:C,2,FALSE)</f>
        <v xml:space="preserve">Frampton </v>
      </c>
      <c r="C14" s="81" t="str">
        <f>VLOOKUP(A14,'[1]Main Scores'!B:D,3,FALSE)</f>
        <v>Individual</v>
      </c>
      <c r="D14" s="81" t="str">
        <f>VLOOKUP(A14,'[1]Main Scores'!B:E,4,FALSE)</f>
        <v>Rebecca Charley</v>
      </c>
      <c r="E14" s="81" t="str">
        <f>VLOOKUP(A14,'[1]Main Scores'!B:F,5,FALSE)</f>
        <v>Never Call Me Madam</v>
      </c>
      <c r="F14" s="18">
        <f>VLOOKUP(A14,'[1]Main Scores'!B:G,6,FALSE)</f>
        <v>121.5</v>
      </c>
      <c r="G14" s="18">
        <f>VLOOKUP($A14,'[1]Main Scores'!B:I,7,FALSE)</f>
        <v>53</v>
      </c>
      <c r="H14" s="18">
        <f t="shared" si="0"/>
        <v>174.5</v>
      </c>
      <c r="I14" s="80">
        <f t="shared" si="1"/>
        <v>0.6711538461538461</v>
      </c>
      <c r="J14" s="18">
        <v>12</v>
      </c>
      <c r="K14" s="79" t="e">
        <f>VLOOKUP(A14,'[1]Main Scores'!B:J,12,FALSE)-I14</f>
        <v>#REF!</v>
      </c>
      <c r="L14" s="79" t="str">
        <f t="shared" si="2"/>
        <v>N</v>
      </c>
    </row>
    <row r="15" spans="1:14" x14ac:dyDescent="0.25">
      <c r="A15" s="18">
        <v>142</v>
      </c>
      <c r="B15" s="81" t="str">
        <f>VLOOKUP(A15,'[1]Main Scores'!B:C,2,FALSE)</f>
        <v>Swindon</v>
      </c>
      <c r="C15" s="81" t="str">
        <f>VLOOKUP(A15,'[1]Main Scores'!B:D,3,FALSE)</f>
        <v>team</v>
      </c>
      <c r="D15" s="81" t="str">
        <f>VLOOKUP(A15,'[1]Main Scores'!B:E,4,FALSE)</f>
        <v>Demi Davis</v>
      </c>
      <c r="E15" s="81" t="str">
        <f>VLOOKUP(A15,'[1]Main Scores'!B:F,5,FALSE)</f>
        <v>Stella Luminosa</v>
      </c>
      <c r="F15" s="18">
        <f>VLOOKUP(A15,'[1]Main Scores'!B:G,6,FALSE)</f>
        <v>120</v>
      </c>
      <c r="G15" s="18">
        <f>VLOOKUP($A15,'[1]Main Scores'!B:I,7,FALSE)</f>
        <v>54</v>
      </c>
      <c r="H15" s="18">
        <f t="shared" si="0"/>
        <v>174</v>
      </c>
      <c r="I15" s="80">
        <f t="shared" si="1"/>
        <v>0.66923076923076918</v>
      </c>
      <c r="J15" s="18">
        <v>13</v>
      </c>
      <c r="K15" s="79" t="e">
        <f>VLOOKUP(A15,'[1]Main Scores'!B:J,12,FALSE)-I15</f>
        <v>#REF!</v>
      </c>
      <c r="L15" s="79" t="str">
        <f t="shared" si="2"/>
        <v>N</v>
      </c>
    </row>
    <row r="16" spans="1:14" x14ac:dyDescent="0.25">
      <c r="A16" s="19">
        <v>161</v>
      </c>
      <c r="B16" s="81" t="str">
        <f>VLOOKUP(A16,'[1]Main Scores'!B:C,2,FALSE)</f>
        <v xml:space="preserve">Bath </v>
      </c>
      <c r="C16" s="81" t="str">
        <f>VLOOKUP(A16,'[1]Main Scores'!B:D,3,FALSE)</f>
        <v>one</v>
      </c>
      <c r="D16" s="81" t="str">
        <f>VLOOKUP(A16,'[1]Main Scores'!B:E,4,FALSE)</f>
        <v>Jen Watkins</v>
      </c>
      <c r="E16" s="81" t="str">
        <f>VLOOKUP(A16,'[1]Main Scores'!B:F,5,FALSE)</f>
        <v>Rolex free</v>
      </c>
      <c r="F16" s="18">
        <f>VLOOKUP(A16,'[1]Main Scores'!B:G,6,FALSE)</f>
        <v>120</v>
      </c>
      <c r="G16" s="18">
        <f>VLOOKUP($A16,'[1]Main Scores'!B:I,7,FALSE)</f>
        <v>53</v>
      </c>
      <c r="H16" s="18">
        <f t="shared" si="0"/>
        <v>173</v>
      </c>
      <c r="I16" s="80">
        <f t="shared" si="1"/>
        <v>0.66538461538461535</v>
      </c>
      <c r="J16" s="18">
        <v>14</v>
      </c>
      <c r="K16" s="79" t="e">
        <f>VLOOKUP(A16,'[1]Main Scores'!B:J,12,FALSE)-I16</f>
        <v>#REF!</v>
      </c>
      <c r="L16" s="79" t="str">
        <f t="shared" si="2"/>
        <v>N</v>
      </c>
    </row>
    <row r="17" spans="1:12" x14ac:dyDescent="0.25">
      <c r="A17" s="18">
        <v>149</v>
      </c>
      <c r="B17" s="81" t="str">
        <f>VLOOKUP(A17,'[1]Main Scores'!B:C,2,FALSE)</f>
        <v xml:space="preserve">B&amp;D </v>
      </c>
      <c r="C17" s="81" t="str">
        <f>VLOOKUP(A17,'[1]Main Scores'!B:D,3,FALSE)</f>
        <v>Yellow</v>
      </c>
      <c r="D17" s="81" t="str">
        <f>VLOOKUP(A17,'[1]Main Scores'!B:E,4,FALSE)</f>
        <v>Fiona Hunt *</v>
      </c>
      <c r="E17" s="81" t="str">
        <f>VLOOKUP(A17,'[1]Main Scores'!B:F,5,FALSE)</f>
        <v>Miss Congeniality</v>
      </c>
      <c r="F17" s="18">
        <v>118</v>
      </c>
      <c r="G17" s="18">
        <v>54</v>
      </c>
      <c r="H17" s="18">
        <v>172</v>
      </c>
      <c r="I17" s="80">
        <v>0.66200000000000003</v>
      </c>
      <c r="J17" s="18">
        <v>15</v>
      </c>
      <c r="K17" s="79" t="e">
        <f>VLOOKUP(A17,'[1]Main Scores'!B:J,12,FALSE)-I17</f>
        <v>#REF!</v>
      </c>
      <c r="L17" s="79" t="str">
        <f t="shared" si="2"/>
        <v>N</v>
      </c>
    </row>
    <row r="18" spans="1:12" x14ac:dyDescent="0.25">
      <c r="A18" s="19">
        <v>165</v>
      </c>
      <c r="B18" s="81" t="str">
        <f>VLOOKUP(A18,'[1]Main Scores'!B:C,2,FALSE)</f>
        <v>Frampton</v>
      </c>
      <c r="C18" s="81" t="str">
        <f>VLOOKUP(A18,'[1]Main Scores'!B:D,3,FALSE)</f>
        <v>Two</v>
      </c>
      <c r="D18" s="81" t="str">
        <f>VLOOKUP(A18,'[1]Main Scores'!B:E,4,FALSE)</f>
        <v>Sheenagh Bragg</v>
      </c>
      <c r="E18" s="81" t="str">
        <f>VLOOKUP(A18,'[1]Main Scores'!B:F,5,FALSE)</f>
        <v>Star of Freedom</v>
      </c>
      <c r="F18" s="18">
        <f>VLOOKUP(A18,'[1]Main Scores'!B:G,6,FALSE)</f>
        <v>118</v>
      </c>
      <c r="G18" s="18">
        <f>VLOOKUP($A18,'[1]Main Scores'!B:I,7,FALSE)</f>
        <v>54</v>
      </c>
      <c r="H18" s="18">
        <f t="shared" ref="H18:H32" si="3">F18+G18</f>
        <v>172</v>
      </c>
      <c r="I18" s="80">
        <f t="shared" ref="I18:I32" si="4">H18/N$2</f>
        <v>0.66153846153846152</v>
      </c>
      <c r="J18" s="18">
        <v>16</v>
      </c>
      <c r="K18" s="79" t="e">
        <f>VLOOKUP(A18,'[1]Main Scores'!B:J,12,FALSE)-I18</f>
        <v>#REF!</v>
      </c>
      <c r="L18" s="79" t="str">
        <f t="shared" si="2"/>
        <v>N</v>
      </c>
    </row>
    <row r="19" spans="1:12" x14ac:dyDescent="0.25">
      <c r="A19" s="23">
        <v>169</v>
      </c>
      <c r="B19" s="81" t="str">
        <f>VLOOKUP(A19,'[1]Main Scores'!B:C,2,FALSE)</f>
        <v xml:space="preserve">Wessex Gold </v>
      </c>
      <c r="C19" s="81" t="str">
        <f>VLOOKUP(A19,'[1]Main Scores'!B:D,3,FALSE)</f>
        <v>ind</v>
      </c>
      <c r="D19" s="81" t="str">
        <f>VLOOKUP(A19,'[1]Main Scores'!B:E,4,FALSE)</f>
        <v>Anneka Storey</v>
      </c>
      <c r="E19" s="81" t="str">
        <f>VLOOKUP(A19,'[1]Main Scores'!B:F,5,FALSE)</f>
        <v>Arizona VDL</v>
      </c>
      <c r="F19" s="18">
        <f>VLOOKUP(A19,'[1]Main Scores'!B:G,6,FALSE)</f>
        <v>118.5</v>
      </c>
      <c r="G19" s="18">
        <f>VLOOKUP($A19,'[1]Main Scores'!B:I,7,FALSE)</f>
        <v>53</v>
      </c>
      <c r="H19" s="18">
        <f t="shared" si="3"/>
        <v>171.5</v>
      </c>
      <c r="I19" s="80">
        <f t="shared" si="4"/>
        <v>0.6596153846153846</v>
      </c>
      <c r="J19" s="18">
        <v>17</v>
      </c>
      <c r="K19" s="79" t="e">
        <f>VLOOKUP(A19,'[1]Main Scores'!B:J,12,FALSE)-I19</f>
        <v>#REF!</v>
      </c>
      <c r="L19" s="79" t="str">
        <f t="shared" si="2"/>
        <v>N</v>
      </c>
    </row>
    <row r="20" spans="1:12" x14ac:dyDescent="0.25">
      <c r="A20" s="12">
        <v>158</v>
      </c>
      <c r="B20" s="81" t="str">
        <f>VLOOKUP(A20,'[1]Main Scores'!B:C,2,FALSE)</f>
        <v xml:space="preserve">Wessex Gold </v>
      </c>
      <c r="C20" s="81" t="str">
        <f>VLOOKUP(A20,'[1]Main Scores'!B:D,3,FALSE)</f>
        <v>Shiraz</v>
      </c>
      <c r="D20" s="81" t="str">
        <f>VLOOKUP(A20,'[1]Main Scores'!B:E,4,FALSE)</f>
        <v>Kate Parkinson Brown</v>
      </c>
      <c r="E20" s="81" t="str">
        <f>VLOOKUP(A20,'[1]Main Scores'!B:F,5,FALSE)</f>
        <v>Limited Edition</v>
      </c>
      <c r="F20" s="18">
        <f>VLOOKUP(A20,'[1]Main Scores'!B:G,6,FALSE)</f>
        <v>119</v>
      </c>
      <c r="G20" s="18">
        <f>VLOOKUP($A20,'[1]Main Scores'!B:I,7,FALSE)</f>
        <v>52</v>
      </c>
      <c r="H20" s="18">
        <f t="shared" si="3"/>
        <v>171</v>
      </c>
      <c r="I20" s="80">
        <f t="shared" si="4"/>
        <v>0.65769230769230769</v>
      </c>
      <c r="J20" s="18">
        <v>18</v>
      </c>
      <c r="K20" s="79" t="e">
        <f>VLOOKUP(A20,'[1]Main Scores'!B:J,12,FALSE)-I20</f>
        <v>#REF!</v>
      </c>
      <c r="L20" s="79" t="str">
        <f t="shared" si="2"/>
        <v>N</v>
      </c>
    </row>
    <row r="21" spans="1:12" x14ac:dyDescent="0.25">
      <c r="A21" s="18">
        <v>155</v>
      </c>
      <c r="B21" s="81" t="str">
        <f>VLOOKUP(A21,'[1]Main Scores'!B:C,2,FALSE)</f>
        <v xml:space="preserve">Kennet Vale </v>
      </c>
      <c r="C21" s="81" t="str">
        <f>VLOOKUP(A21,'[1]Main Scores'!B:D,3,FALSE)</f>
        <v>Prosecco</v>
      </c>
      <c r="D21" s="81" t="str">
        <f>VLOOKUP(A21,'[1]Main Scores'!B:E,4,FALSE)</f>
        <v>Becky Ormond</v>
      </c>
      <c r="E21" s="81" t="str">
        <f>VLOOKUP(A21,'[1]Main Scores'!B:F,5,FALSE)</f>
        <v>Sieady Command</v>
      </c>
      <c r="F21" s="18">
        <f>VLOOKUP(A21,'[1]Main Scores'!B:G,6,FALSE)</f>
        <v>117</v>
      </c>
      <c r="G21" s="18">
        <f>VLOOKUP($A21,'[1]Main Scores'!B:I,7,FALSE)</f>
        <v>51</v>
      </c>
      <c r="H21" s="18">
        <f t="shared" si="3"/>
        <v>168</v>
      </c>
      <c r="I21" s="80">
        <f t="shared" si="4"/>
        <v>0.64615384615384619</v>
      </c>
      <c r="J21" s="18">
        <v>19</v>
      </c>
      <c r="K21" s="79" t="e">
        <f>VLOOKUP(A21,'[1]Main Scores'!B:J,12,FALSE)-I21</f>
        <v>#REF!</v>
      </c>
      <c r="L21" s="79" t="str">
        <f t="shared" si="2"/>
        <v>N</v>
      </c>
    </row>
    <row r="22" spans="1:12" x14ac:dyDescent="0.25">
      <c r="A22" s="18">
        <v>154</v>
      </c>
      <c r="B22" s="81" t="str">
        <f>VLOOKUP(A22,'[1]Main Scores'!B:C,2,FALSE)</f>
        <v xml:space="preserve">Kennet Vale </v>
      </c>
      <c r="C22" s="81" t="str">
        <f>VLOOKUP(A22,'[1]Main Scores'!B:D,3,FALSE)</f>
        <v>Sauvignon</v>
      </c>
      <c r="D22" s="81" t="str">
        <f>VLOOKUP(A22,'[1]Main Scores'!B:E,4,FALSE)</f>
        <v>Hilary Lavender</v>
      </c>
      <c r="E22" s="81" t="str">
        <f>VLOOKUP(A22,'[1]Main Scores'!B:F,5,FALSE)</f>
        <v>Padasion</v>
      </c>
      <c r="F22" s="18">
        <f>VLOOKUP(A22,'[1]Main Scores'!B:G,6,FALSE)</f>
        <v>115</v>
      </c>
      <c r="G22" s="18">
        <f>VLOOKUP($A22,'[1]Main Scores'!B:I,7,FALSE)</f>
        <v>52</v>
      </c>
      <c r="H22" s="18">
        <f t="shared" si="3"/>
        <v>167</v>
      </c>
      <c r="I22" s="80">
        <f t="shared" si="4"/>
        <v>0.64230769230769236</v>
      </c>
      <c r="J22" s="18">
        <v>20</v>
      </c>
      <c r="K22" s="79" t="e">
        <f>VLOOKUP(A22,'[1]Main Scores'!B:J,12,FALSE)-I22</f>
        <v>#REF!</v>
      </c>
      <c r="L22" s="79" t="str">
        <f t="shared" si="2"/>
        <v>N</v>
      </c>
    </row>
    <row r="23" spans="1:12" x14ac:dyDescent="0.25">
      <c r="A23" s="18">
        <v>151</v>
      </c>
      <c r="B23" s="81" t="str">
        <f>VLOOKUP(A23,'[1]Main Scores'!B:C,2,FALSE)</f>
        <v xml:space="preserve">B&amp;D </v>
      </c>
      <c r="C23" s="81" t="str">
        <f>VLOOKUP(A23,'[1]Main Scores'!B:D,3,FALSE)</f>
        <v>Blue</v>
      </c>
      <c r="D23" s="81" t="str">
        <f>VLOOKUP(A23,'[1]Main Scores'!B:E,4,FALSE)</f>
        <v>Renee Watkins</v>
      </c>
      <c r="E23" s="81" t="str">
        <f>VLOOKUP(A23,'[1]Main Scores'!B:F,5,FALSE)</f>
        <v>Jacobs Ladder</v>
      </c>
      <c r="F23" s="18">
        <f>VLOOKUP(A23,'[1]Main Scores'!B:G,6,FALSE)</f>
        <v>114</v>
      </c>
      <c r="G23" s="18">
        <f>VLOOKUP($A23,'[1]Main Scores'!B:I,7,FALSE)</f>
        <v>52</v>
      </c>
      <c r="H23" s="18">
        <f t="shared" si="3"/>
        <v>166</v>
      </c>
      <c r="I23" s="80">
        <f t="shared" si="4"/>
        <v>0.63846153846153841</v>
      </c>
      <c r="J23" s="18">
        <v>21</v>
      </c>
      <c r="K23" s="79" t="e">
        <f>VLOOKUP(A23,'[1]Main Scores'!B:J,12,FALSE)-I23</f>
        <v>#REF!</v>
      </c>
      <c r="L23" s="79" t="str">
        <f t="shared" si="2"/>
        <v>N</v>
      </c>
    </row>
    <row r="24" spans="1:12" x14ac:dyDescent="0.25">
      <c r="A24" s="19">
        <v>159</v>
      </c>
      <c r="B24" s="81" t="str">
        <f>VLOOKUP(A24,'[1]Main Scores'!B:C,2,FALSE)</f>
        <v>Cotswold Edge</v>
      </c>
      <c r="C24" s="81" t="str">
        <f>VLOOKUP(A24,'[1]Main Scores'!B:D,3,FALSE)</f>
        <v>two</v>
      </c>
      <c r="D24" s="81" t="str">
        <f>VLOOKUP(A24,'[1]Main Scores'!B:E,4,FALSE)</f>
        <v>Carol McDonagh</v>
      </c>
      <c r="E24" s="81" t="str">
        <f>VLOOKUP(A24,'[1]Main Scores'!B:F,5,FALSE)</f>
        <v>Jake</v>
      </c>
      <c r="F24" s="18">
        <f>VLOOKUP(A24,'[1]Main Scores'!B:G,6,FALSE)</f>
        <v>113.5</v>
      </c>
      <c r="G24" s="18">
        <f>VLOOKUP($A24,'[1]Main Scores'!B:I,7,FALSE)</f>
        <v>52</v>
      </c>
      <c r="H24" s="18">
        <f t="shared" si="3"/>
        <v>165.5</v>
      </c>
      <c r="I24" s="80">
        <f t="shared" si="4"/>
        <v>0.6365384615384615</v>
      </c>
      <c r="J24" s="18">
        <v>22</v>
      </c>
      <c r="K24" s="79" t="e">
        <f>VLOOKUP(A24,'[1]Main Scores'!B:J,12,FALSE)-I24</f>
        <v>#REF!</v>
      </c>
      <c r="L24" s="79" t="str">
        <f t="shared" si="2"/>
        <v>N</v>
      </c>
    </row>
    <row r="25" spans="1:12" x14ac:dyDescent="0.25">
      <c r="A25" s="19">
        <v>148</v>
      </c>
      <c r="B25" s="81" t="str">
        <f>VLOOKUP(A25,'[1]Main Scores'!B:C,2,FALSE)</f>
        <v xml:space="preserve">SVRC </v>
      </c>
      <c r="C25" s="81" t="str">
        <f>VLOOKUP(A25,'[1]Main Scores'!B:D,3,FALSE)</f>
        <v>Tenas</v>
      </c>
      <c r="D25" s="81" t="str">
        <f>VLOOKUP(A25,'[1]Main Scores'!B:E,4,FALSE)</f>
        <v>Wendy Barke</v>
      </c>
      <c r="E25" s="81" t="str">
        <f>VLOOKUP(A25,'[1]Main Scores'!B:F,5,FALSE)</f>
        <v>Waylands Morning Sunshine</v>
      </c>
      <c r="F25" s="18">
        <f>VLOOKUP(A25,'[1]Main Scores'!B:G,6,FALSE)</f>
        <v>112</v>
      </c>
      <c r="G25" s="18">
        <f>VLOOKUP($A25,'[1]Main Scores'!B:I,7,FALSE)</f>
        <v>52</v>
      </c>
      <c r="H25" s="18">
        <f t="shared" si="3"/>
        <v>164</v>
      </c>
      <c r="I25" s="80">
        <f t="shared" si="4"/>
        <v>0.63076923076923075</v>
      </c>
      <c r="J25" s="18">
        <v>23</v>
      </c>
      <c r="K25" s="79" t="e">
        <f>VLOOKUP(A25,'[1]Main Scores'!B:J,12,FALSE)-I25</f>
        <v>#REF!</v>
      </c>
      <c r="L25" s="79" t="str">
        <f t="shared" si="2"/>
        <v>CHECK</v>
      </c>
    </row>
    <row r="26" spans="1:12" x14ac:dyDescent="0.25">
      <c r="A26" s="19">
        <v>160</v>
      </c>
      <c r="B26" s="81" t="str">
        <f>VLOOKUP(A26,'[1]Main Scores'!B:C,2,FALSE)</f>
        <v xml:space="preserve">Wessex Gold </v>
      </c>
      <c r="C26" s="81" t="str">
        <f>VLOOKUP(A26,'[1]Main Scores'!B:D,3,FALSE)</f>
        <v>Cabernet</v>
      </c>
      <c r="D26" s="81" t="str">
        <f>VLOOKUP(A26,'[1]Main Scores'!B:E,4,FALSE)</f>
        <v xml:space="preserve">Kim Swift </v>
      </c>
      <c r="E26" s="81" t="str">
        <f>VLOOKUP(A26,'[1]Main Scores'!B:F,5,FALSE)</f>
        <v>Atlas VI</v>
      </c>
      <c r="F26" s="18">
        <f>VLOOKUP(A26,'[1]Main Scores'!B:G,6,FALSE)</f>
        <v>112</v>
      </c>
      <c r="G26" s="18">
        <f>VLOOKUP($A26,'[1]Main Scores'!B:I,7,FALSE)</f>
        <v>52</v>
      </c>
      <c r="H26" s="18">
        <f t="shared" si="3"/>
        <v>164</v>
      </c>
      <c r="I26" s="80">
        <f t="shared" si="4"/>
        <v>0.63076923076923075</v>
      </c>
      <c r="J26" s="18">
        <v>24</v>
      </c>
      <c r="K26" s="79" t="e">
        <f>VLOOKUP(A26,'[1]Main Scores'!B:J,12,FALSE)-I26</f>
        <v>#REF!</v>
      </c>
      <c r="L26" s="79" t="str">
        <f t="shared" si="2"/>
        <v>CHECK</v>
      </c>
    </row>
    <row r="27" spans="1:12" x14ac:dyDescent="0.25">
      <c r="A27" s="19">
        <v>167</v>
      </c>
      <c r="B27" s="81" t="str">
        <f>VLOOKUP(A27,'[1]Main Scores'!B:C,2,FALSE)</f>
        <v xml:space="preserve">Veteran </v>
      </c>
      <c r="C27" s="81" t="str">
        <f>VLOOKUP(A27,'[1]Main Scores'!B:D,3,FALSE)</f>
        <v>one</v>
      </c>
      <c r="D27" s="81" t="str">
        <f>VLOOKUP(A27,'[1]Main Scores'!B:E,4,FALSE)</f>
        <v>Kathy Hooper</v>
      </c>
      <c r="E27" s="81" t="str">
        <f>VLOOKUP(A27,'[1]Main Scores'!B:F,5,FALSE)</f>
        <v>Princetown Playboy</v>
      </c>
      <c r="F27" s="18">
        <f>VLOOKUP(A27,'[1]Main Scores'!B:G,6,FALSE)</f>
        <v>113</v>
      </c>
      <c r="G27" s="18">
        <f>VLOOKUP($A27,'[1]Main Scores'!B:I,7,FALSE)</f>
        <v>51</v>
      </c>
      <c r="H27" s="18">
        <f t="shared" si="3"/>
        <v>164</v>
      </c>
      <c r="I27" s="80">
        <f t="shared" si="4"/>
        <v>0.63076923076923075</v>
      </c>
      <c r="J27" s="18">
        <v>25</v>
      </c>
      <c r="K27" s="79" t="e">
        <f>VLOOKUP(A27,'[1]Main Scores'!B:J,12,FALSE)-I27</f>
        <v>#REF!</v>
      </c>
      <c r="L27" s="79" t="str">
        <f t="shared" si="2"/>
        <v>N</v>
      </c>
    </row>
    <row r="28" spans="1:12" x14ac:dyDescent="0.25">
      <c r="A28" s="19">
        <v>146</v>
      </c>
      <c r="B28" s="81" t="str">
        <f>VLOOKUP(A28,'[1]Main Scores'!B:C,2,FALSE)</f>
        <v xml:space="preserve">SVRC </v>
      </c>
      <c r="C28" s="81" t="str">
        <f>VLOOKUP(A28,'[1]Main Scores'!B:D,3,FALSE)</f>
        <v>Contraltos</v>
      </c>
      <c r="D28" s="81" t="str">
        <f>VLOOKUP(A28,'[1]Main Scores'!B:E,4,FALSE)</f>
        <v>Katherine Hills</v>
      </c>
      <c r="E28" s="81" t="str">
        <f>VLOOKUP(A28,'[1]Main Scores'!B:F,5,FALSE)</f>
        <v>Willbeard Our Whitney</v>
      </c>
      <c r="F28" s="18">
        <f>VLOOKUP(A28,'[1]Main Scores'!B:G,6,FALSE)</f>
        <v>112</v>
      </c>
      <c r="G28" s="18">
        <f>VLOOKUP($A28,'[1]Main Scores'!B:I,7,FALSE)</f>
        <v>49</v>
      </c>
      <c r="H28" s="18">
        <f t="shared" si="3"/>
        <v>161</v>
      </c>
      <c r="I28" s="80">
        <f t="shared" si="4"/>
        <v>0.61923076923076925</v>
      </c>
      <c r="J28" s="18">
        <v>26</v>
      </c>
      <c r="K28" s="79" t="e">
        <f>VLOOKUP(A28,'[1]Main Scores'!B:J,12,FALSE)-I28</f>
        <v>#REF!</v>
      </c>
      <c r="L28" s="79" t="str">
        <f t="shared" si="2"/>
        <v>N</v>
      </c>
    </row>
    <row r="29" spans="1:12" x14ac:dyDescent="0.25">
      <c r="A29" s="12">
        <v>144</v>
      </c>
      <c r="B29" s="81" t="str">
        <f>VLOOKUP(A29,'[1]Main Scores'!B:C,2,FALSE)</f>
        <v xml:space="preserve">SVRC </v>
      </c>
      <c r="C29" s="81" t="str">
        <f>VLOOKUP(A29,'[1]Main Scores'!B:D,3,FALSE)</f>
        <v>Baritones</v>
      </c>
      <c r="D29" s="81" t="str">
        <f>VLOOKUP(A29,'[1]Main Scores'!B:E,4,FALSE)</f>
        <v xml:space="preserve">Karen Messenger </v>
      </c>
      <c r="E29" s="81" t="str">
        <f>VLOOKUP(A29,'[1]Main Scores'!B:F,5,FALSE)</f>
        <v>Kiwi</v>
      </c>
      <c r="F29" s="18">
        <f>VLOOKUP(A29,'[1]Main Scores'!B:G,6,FALSE)</f>
        <v>107.5</v>
      </c>
      <c r="G29" s="18">
        <f>VLOOKUP($A29,'[1]Main Scores'!B:I,7,FALSE)</f>
        <v>47</v>
      </c>
      <c r="H29" s="18">
        <f t="shared" si="3"/>
        <v>154.5</v>
      </c>
      <c r="I29" s="80">
        <f t="shared" si="4"/>
        <v>0.59423076923076923</v>
      </c>
      <c r="J29" s="18">
        <v>27</v>
      </c>
      <c r="K29" s="79" t="e">
        <f>VLOOKUP(A29,'[1]Main Scores'!B:J,12,FALSE)-I29</f>
        <v>#REF!</v>
      </c>
      <c r="L29" s="79" t="str">
        <f t="shared" si="2"/>
        <v>N</v>
      </c>
    </row>
    <row r="30" spans="1:12" x14ac:dyDescent="0.25">
      <c r="A30" s="23">
        <v>170</v>
      </c>
      <c r="B30" s="81" t="str">
        <f>VLOOKUP(A30,'[1]Main Scores'!B:C,2,FALSE)</f>
        <v xml:space="preserve">SVRC </v>
      </c>
      <c r="C30" s="81" t="str">
        <f>VLOOKUP(A30,'[1]Main Scores'!B:D,3,FALSE)</f>
        <v>Individual</v>
      </c>
      <c r="D30" s="81" t="str">
        <f>VLOOKUP(A30,'[1]Main Scores'!B:E,4,FALSE)</f>
        <v>Becky Read</v>
      </c>
      <c r="E30" s="81" t="str">
        <f>VLOOKUP(A30,'[1]Main Scores'!B:F,5,FALSE)</f>
        <v>Rose of Honour</v>
      </c>
      <c r="F30" s="18">
        <f>VLOOKUP(A30,'[1]Main Scores'!B:G,6,FALSE)</f>
        <v>106</v>
      </c>
      <c r="G30" s="18">
        <f>VLOOKUP($A30,'[1]Main Scores'!B:I,7,FALSE)</f>
        <v>48</v>
      </c>
      <c r="H30" s="18">
        <f t="shared" si="3"/>
        <v>154</v>
      </c>
      <c r="I30" s="80">
        <f t="shared" si="4"/>
        <v>0.59230769230769231</v>
      </c>
      <c r="J30" s="18">
        <v>28</v>
      </c>
      <c r="K30" s="79" t="e">
        <f>VLOOKUP(A30,'[1]Main Scores'!B:J,12,FALSE)-I30</f>
        <v>#REF!</v>
      </c>
      <c r="L30" s="79" t="str">
        <f t="shared" si="2"/>
        <v>N</v>
      </c>
    </row>
    <row r="31" spans="1:12" x14ac:dyDescent="0.25">
      <c r="A31" s="19">
        <v>164</v>
      </c>
      <c r="B31" s="81" t="str">
        <f>VLOOKUP(A31,'[1]Main Scores'!B:C,2,FALSE)</f>
        <v>Frampton</v>
      </c>
      <c r="C31" s="81" t="str">
        <f>VLOOKUP(A31,'[1]Main Scores'!B:D,3,FALSE)</f>
        <v>one</v>
      </c>
      <c r="D31" s="81" t="str">
        <f>VLOOKUP(A31,'[1]Main Scores'!B:E,4,FALSE)</f>
        <v>Charlotte Ashmead</v>
      </c>
      <c r="E31" s="81" t="str">
        <f>VLOOKUP(A31,'[1]Main Scores'!B:F,5,FALSE)</f>
        <v>Eternity</v>
      </c>
      <c r="F31" s="18">
        <f>VLOOKUP(A31,'[1]Main Scores'!B:G,6,FALSE)</f>
        <v>104.5</v>
      </c>
      <c r="G31" s="18">
        <f>VLOOKUP($A31,'[1]Main Scores'!B:I,7,FALSE)</f>
        <v>48</v>
      </c>
      <c r="H31" s="18">
        <f t="shared" si="3"/>
        <v>152.5</v>
      </c>
      <c r="I31" s="80">
        <f t="shared" si="4"/>
        <v>0.58653846153846156</v>
      </c>
      <c r="J31" s="18">
        <v>29</v>
      </c>
      <c r="K31" s="79" t="e">
        <f>VLOOKUP(A31,'[1]Main Scores'!B:J,12,FALSE)-I31</f>
        <v>#REF!</v>
      </c>
      <c r="L31" s="79" t="str">
        <f t="shared" si="2"/>
        <v>N</v>
      </c>
    </row>
    <row r="32" spans="1:12" x14ac:dyDescent="0.25">
      <c r="A32" s="12">
        <v>143</v>
      </c>
      <c r="B32" s="81" t="str">
        <f>VLOOKUP(A32,'[1]Main Scores'!B:C,2,FALSE)</f>
        <v xml:space="preserve">B&amp;D </v>
      </c>
      <c r="C32" s="81" t="str">
        <f>VLOOKUP(A32,'[1]Main Scores'!B:D,3,FALSE)</f>
        <v>ind</v>
      </c>
      <c r="D32" s="81" t="str">
        <f>VLOOKUP(A32,'[1]Main Scores'!B:E,4,FALSE)</f>
        <v>Susan Meredith *</v>
      </c>
      <c r="E32" s="81" t="str">
        <f>VLOOKUP(A32,'[1]Main Scores'!B:F,5,FALSE)</f>
        <v>Boo Boo Booyakasha</v>
      </c>
      <c r="F32" s="18">
        <f>VLOOKUP(A32,'[1]Main Scores'!B:G,6,FALSE)</f>
        <v>101.5</v>
      </c>
      <c r="G32" s="18">
        <f>VLOOKUP($A32,'[1]Main Scores'!B:I,7,FALSE)</f>
        <v>47</v>
      </c>
      <c r="H32" s="18">
        <f t="shared" si="3"/>
        <v>148.5</v>
      </c>
      <c r="I32" s="80">
        <f t="shared" si="4"/>
        <v>0.57115384615384612</v>
      </c>
      <c r="J32" s="18">
        <v>30</v>
      </c>
      <c r="K32" s="79" t="e">
        <f>VLOOKUP(A32,'[1]Main Scores'!B:J,12,FALSE)-I32</f>
        <v>#REF!</v>
      </c>
      <c r="L32" s="79" t="str">
        <f t="shared" si="2"/>
        <v>N</v>
      </c>
    </row>
  </sheetData>
  <printOptions gridLines="1"/>
  <pageMargins left="0.25" right="0.25" top="0.75" bottom="0.75" header="0.3" footer="0.3"/>
  <pageSetup paperSize="9" scale="83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zoomScaleNormal="100" workbookViewId="0">
      <selection activeCell="E8" sqref="E8"/>
    </sheetView>
  </sheetViews>
  <sheetFormatPr defaultRowHeight="15" x14ac:dyDescent="0.25"/>
  <cols>
    <col min="1" max="1" width="10.7109375" style="78" customWidth="1"/>
    <col min="2" max="2" width="23.85546875" style="77" customWidth="1"/>
    <col min="3" max="3" width="16.140625" style="77" customWidth="1"/>
    <col min="4" max="4" width="22.7109375" style="77" customWidth="1"/>
    <col min="5" max="5" width="30.7109375" style="77" customWidth="1"/>
    <col min="6" max="6" width="12" style="75" bestFit="1" customWidth="1"/>
    <col min="7" max="8" width="12.7109375" style="75" bestFit="1" customWidth="1"/>
    <col min="9" max="9" width="21.42578125" style="76" bestFit="1" customWidth="1"/>
    <col min="10" max="16384" width="9.140625" style="75"/>
  </cols>
  <sheetData>
    <row r="1" spans="1:14" x14ac:dyDescent="0.25">
      <c r="A1" s="93" t="s">
        <v>3</v>
      </c>
      <c r="B1" s="92"/>
      <c r="C1" s="92"/>
      <c r="D1" s="92"/>
      <c r="E1" s="92"/>
      <c r="F1" s="91"/>
      <c r="G1" s="91"/>
      <c r="H1" s="91"/>
      <c r="I1" s="90"/>
      <c r="J1" s="89"/>
    </row>
    <row r="2" spans="1:14" s="83" customFormat="1" ht="12.75" x14ac:dyDescent="0.2">
      <c r="A2" s="88" t="s">
        <v>5</v>
      </c>
      <c r="B2" s="87" t="s">
        <v>6</v>
      </c>
      <c r="C2" s="87" t="s">
        <v>7</v>
      </c>
      <c r="D2" s="87" t="s">
        <v>8</v>
      </c>
      <c r="E2" s="87" t="s">
        <v>9</v>
      </c>
      <c r="F2" s="87" t="s">
        <v>10</v>
      </c>
      <c r="G2" s="86" t="s">
        <v>11</v>
      </c>
      <c r="H2" s="86" t="s">
        <v>12</v>
      </c>
      <c r="I2" s="85" t="s">
        <v>13</v>
      </c>
      <c r="J2" s="84" t="s">
        <v>297</v>
      </c>
      <c r="K2" s="83" t="s">
        <v>296</v>
      </c>
      <c r="M2" s="83" t="s">
        <v>3</v>
      </c>
      <c r="N2" s="7">
        <f>'[1]Main Scores'!M4</f>
        <v>250</v>
      </c>
    </row>
    <row r="3" spans="1:14" x14ac:dyDescent="0.25">
      <c r="A3" s="23">
        <v>374</v>
      </c>
      <c r="B3" s="81" t="str">
        <f>VLOOKUP(A3,'[1]Main Scores'!B:C,2,FALSE)</f>
        <v>Kingsleaze</v>
      </c>
      <c r="C3" s="81" t="str">
        <f>VLOOKUP(A3,'[1]Main Scores'!B:D,3,FALSE)</f>
        <v>team</v>
      </c>
      <c r="D3" s="81" t="str">
        <f>VLOOKUP(A3,'[1]Main Scores'!B:E,4,FALSE)</f>
        <v>Chantelle Symonds *</v>
      </c>
      <c r="E3" s="81" t="str">
        <f>VLOOKUP(A3,'[1]Main Scores'!B:F,5,FALSE)</f>
        <v>Stadmorslow Coffee &amp; Cream</v>
      </c>
      <c r="F3" s="18">
        <f>VLOOKUP(A3,'[1]Main Scores'!B:G,6,FALSE)</f>
        <v>120</v>
      </c>
      <c r="G3" s="18">
        <f>VLOOKUP($A3,'[1]Main Scores'!B:I,7,FALSE)</f>
        <v>57</v>
      </c>
      <c r="H3" s="18">
        <f t="shared" ref="H3:H31" si="0">F3+G3</f>
        <v>177</v>
      </c>
      <c r="I3" s="80">
        <f t="shared" ref="I3:I31" si="1">H3/N$2</f>
        <v>0.70799999999999996</v>
      </c>
      <c r="J3" s="82" t="s">
        <v>295</v>
      </c>
      <c r="K3" s="79" t="e">
        <f>VLOOKUP(A3,'[1]Main Scores'!B:J,12,FALSE)-I3</f>
        <v>#REF!</v>
      </c>
      <c r="L3" s="79" t="str">
        <f t="shared" ref="L3:L31" si="2">IF(I3=I4,"CHECK","N")</f>
        <v>N</v>
      </c>
    </row>
    <row r="4" spans="1:14" x14ac:dyDescent="0.25">
      <c r="A4" s="19">
        <v>369</v>
      </c>
      <c r="B4" s="81" t="str">
        <f>VLOOKUP(A4,'[1]Main Scores'!B:C,2,FALSE)</f>
        <v xml:space="preserve">Bath </v>
      </c>
      <c r="C4" s="81" t="str">
        <f>VLOOKUP(A4,'[1]Main Scores'!B:D,3,FALSE)</f>
        <v>three</v>
      </c>
      <c r="D4" s="81" t="str">
        <f>VLOOKUP(A4,'[1]Main Scores'!B:E,4,FALSE)</f>
        <v>Georgina Bryce</v>
      </c>
      <c r="E4" s="81" t="str">
        <f>VLOOKUP(A4,'[1]Main Scores'!B:F,5,FALSE)</f>
        <v>Trefaldwyn Dylan</v>
      </c>
      <c r="F4" s="18">
        <f>VLOOKUP(A4,'[1]Main Scores'!B:G,6,FALSE)</f>
        <v>119</v>
      </c>
      <c r="G4" s="18">
        <f>VLOOKUP($A4,'[1]Main Scores'!B:I,7,FALSE)</f>
        <v>54</v>
      </c>
      <c r="H4" s="18">
        <f t="shared" si="0"/>
        <v>173</v>
      </c>
      <c r="I4" s="80">
        <f t="shared" si="1"/>
        <v>0.69199999999999995</v>
      </c>
      <c r="J4" s="18">
        <v>2</v>
      </c>
      <c r="K4" s="79" t="e">
        <f>VLOOKUP(A4,'[1]Main Scores'!B:J,12,FALSE)-I4</f>
        <v>#REF!</v>
      </c>
      <c r="L4" s="79" t="str">
        <f t="shared" si="2"/>
        <v>N</v>
      </c>
    </row>
    <row r="5" spans="1:14" x14ac:dyDescent="0.25">
      <c r="A5" s="23">
        <v>375</v>
      </c>
      <c r="B5" s="81" t="str">
        <f>VLOOKUP(A5,'[1]Main Scores'!B:C,2,FALSE)</f>
        <v xml:space="preserve">Cotswold Edge </v>
      </c>
      <c r="C5" s="81" t="str">
        <f>VLOOKUP(A5,'[1]Main Scores'!B:D,3,FALSE)</f>
        <v>three</v>
      </c>
      <c r="D5" s="81" t="str">
        <f>VLOOKUP(A5,'[1]Main Scores'!B:E,4,FALSE)</f>
        <v>Bryony Jones *</v>
      </c>
      <c r="E5" s="81" t="str">
        <f>VLOOKUP(A5,'[1]Main Scores'!B:F,5,FALSE)</f>
        <v>Northcliff Samantha</v>
      </c>
      <c r="F5" s="18">
        <f>VLOOKUP(A5,'[1]Main Scores'!B:G,6,FALSE)</f>
        <v>116</v>
      </c>
      <c r="G5" s="18">
        <f>VLOOKUP($A5,'[1]Main Scores'!B:I,7,FALSE)</f>
        <v>56</v>
      </c>
      <c r="H5" s="18">
        <f t="shared" si="0"/>
        <v>172</v>
      </c>
      <c r="I5" s="80">
        <f t="shared" si="1"/>
        <v>0.68799999999999994</v>
      </c>
      <c r="J5" s="18">
        <v>3</v>
      </c>
      <c r="K5" s="79" t="e">
        <f>VLOOKUP(A5,'[1]Main Scores'!B:J,12,FALSE)-I5</f>
        <v>#REF!</v>
      </c>
      <c r="L5" s="79" t="str">
        <f t="shared" si="2"/>
        <v>N</v>
      </c>
    </row>
    <row r="6" spans="1:14" x14ac:dyDescent="0.25">
      <c r="A6" s="19">
        <v>350</v>
      </c>
      <c r="B6" s="81" t="str">
        <f>VLOOKUP(A6,'[1]Main Scores'!B:C,2,FALSE)</f>
        <v xml:space="preserve">Cotswold Edge </v>
      </c>
      <c r="C6" s="81" t="str">
        <f>VLOOKUP(A6,'[1]Main Scores'!B:D,3,FALSE)</f>
        <v>one</v>
      </c>
      <c r="D6" s="81" t="str">
        <f>VLOOKUP(A6,'[1]Main Scores'!B:E,4,FALSE)</f>
        <v>Rachel Sheldon *</v>
      </c>
      <c r="E6" s="81" t="str">
        <f>VLOOKUP(A6,'[1]Main Scores'!B:F,5,FALSE)</f>
        <v>Libris Royal Weld</v>
      </c>
      <c r="F6" s="18">
        <f>VLOOKUP(A6,'[1]Main Scores'!B:G,6,FALSE)</f>
        <v>115</v>
      </c>
      <c r="G6" s="18">
        <f>VLOOKUP($A6,'[1]Main Scores'!B:I,7,FALSE)</f>
        <v>54</v>
      </c>
      <c r="H6" s="18">
        <f t="shared" si="0"/>
        <v>169</v>
      </c>
      <c r="I6" s="80">
        <f t="shared" si="1"/>
        <v>0.67600000000000005</v>
      </c>
      <c r="J6" s="18">
        <v>4</v>
      </c>
      <c r="K6" s="79" t="e">
        <f>VLOOKUP(A6,'[1]Main Scores'!B:J,12,FALSE)-I6</f>
        <v>#REF!</v>
      </c>
      <c r="L6" s="79" t="str">
        <f t="shared" si="2"/>
        <v>N</v>
      </c>
    </row>
    <row r="7" spans="1:14" x14ac:dyDescent="0.25">
      <c r="A7" s="12">
        <v>354</v>
      </c>
      <c r="B7" s="81" t="str">
        <f>VLOOKUP(A7,'[1]Main Scores'!B:C,2,FALSE)</f>
        <v xml:space="preserve">SVRC </v>
      </c>
      <c r="C7" s="81" t="str">
        <f>VLOOKUP(A7,'[1]Main Scores'!B:D,3,FALSE)</f>
        <v>Bass</v>
      </c>
      <c r="D7" s="81" t="str">
        <f>VLOOKUP(A7,'[1]Main Scores'!B:E,4,FALSE)</f>
        <v>Georgina Hambly</v>
      </c>
      <c r="E7" s="81" t="str">
        <f>VLOOKUP(A7,'[1]Main Scores'!B:F,5,FALSE)</f>
        <v>Hilldown Harley</v>
      </c>
      <c r="F7" s="18">
        <f>VLOOKUP(A7,'[1]Main Scores'!B:G,6,FALSE)</f>
        <v>114</v>
      </c>
      <c r="G7" s="18">
        <f>VLOOKUP($A7,'[1]Main Scores'!B:I,7,FALSE)</f>
        <v>54</v>
      </c>
      <c r="H7" s="18">
        <f t="shared" si="0"/>
        <v>168</v>
      </c>
      <c r="I7" s="80">
        <f t="shared" si="1"/>
        <v>0.67200000000000004</v>
      </c>
      <c r="J7" s="18">
        <v>5</v>
      </c>
      <c r="K7" s="79" t="e">
        <f>VLOOKUP(A7,'[1]Main Scores'!B:J,12,FALSE)-I7</f>
        <v>#REF!</v>
      </c>
      <c r="L7" s="79" t="str">
        <f t="shared" si="2"/>
        <v>N</v>
      </c>
    </row>
    <row r="8" spans="1:14" x14ac:dyDescent="0.25">
      <c r="A8" s="23">
        <v>373</v>
      </c>
      <c r="B8" s="81" t="str">
        <f>VLOOKUP(A8,'[1]Main Scores'!B:C,2,FALSE)</f>
        <v xml:space="preserve">Frampton </v>
      </c>
      <c r="C8" s="81" t="str">
        <f>VLOOKUP(A8,'[1]Main Scores'!B:D,3,FALSE)</f>
        <v>one</v>
      </c>
      <c r="D8" s="81" t="str">
        <f>VLOOKUP(A8,'[1]Main Scores'!B:E,4,FALSE)</f>
        <v>Sarah Witchell *</v>
      </c>
      <c r="E8" s="81" t="str">
        <f>VLOOKUP(A8,'[1]Main Scores'!B:F,5,FALSE)</f>
        <v>Spot On VIII</v>
      </c>
      <c r="F8" s="18">
        <f>VLOOKUP(A8,'[1]Main Scores'!B:G,6,FALSE)</f>
        <v>111.5</v>
      </c>
      <c r="G8" s="18">
        <f>VLOOKUP($A8,'[1]Main Scores'!B:I,7,FALSE)</f>
        <v>55</v>
      </c>
      <c r="H8" s="18">
        <f t="shared" si="0"/>
        <v>166.5</v>
      </c>
      <c r="I8" s="80">
        <f t="shared" si="1"/>
        <v>0.66600000000000004</v>
      </c>
      <c r="J8" s="18">
        <v>6</v>
      </c>
      <c r="K8" s="79" t="e">
        <f>VLOOKUP(A8,'[1]Main Scores'!B:J,12,FALSE)-I8</f>
        <v>#REF!</v>
      </c>
      <c r="L8" s="79" t="str">
        <f t="shared" si="2"/>
        <v>N</v>
      </c>
    </row>
    <row r="9" spans="1:14" x14ac:dyDescent="0.25">
      <c r="A9" s="12">
        <v>355</v>
      </c>
      <c r="B9" s="81" t="str">
        <f>VLOOKUP(A9,'[1]Main Scores'!B:C,2,FALSE)</f>
        <v xml:space="preserve">SVRC </v>
      </c>
      <c r="C9" s="81" t="str">
        <f>VLOOKUP(A9,'[1]Main Scores'!B:D,3,FALSE)</f>
        <v>Sopranos</v>
      </c>
      <c r="D9" s="81" t="str">
        <f>VLOOKUP(A9,'[1]Main Scores'!B:E,4,FALSE)</f>
        <v>Shelby Dowding</v>
      </c>
      <c r="E9" s="81" t="str">
        <f>VLOOKUP(A9,'[1]Main Scores'!B:F,5,FALSE)</f>
        <v>Peassdown Agatha</v>
      </c>
      <c r="F9" s="18">
        <f>VLOOKUP(A9,'[1]Main Scores'!B:G,6,FALSE)</f>
        <v>112.5</v>
      </c>
      <c r="G9" s="18">
        <f>VLOOKUP($A9,'[1]Main Scores'!B:I,7,FALSE)</f>
        <v>53</v>
      </c>
      <c r="H9" s="18">
        <f t="shared" si="0"/>
        <v>165.5</v>
      </c>
      <c r="I9" s="80">
        <f t="shared" si="1"/>
        <v>0.66200000000000003</v>
      </c>
      <c r="J9" s="18">
        <v>7</v>
      </c>
      <c r="K9" s="79" t="e">
        <f>VLOOKUP(A9,'[1]Main Scores'!B:J,12,FALSE)-I9</f>
        <v>#REF!</v>
      </c>
      <c r="L9" s="79" t="str">
        <f t="shared" si="2"/>
        <v>N</v>
      </c>
    </row>
    <row r="10" spans="1:14" x14ac:dyDescent="0.25">
      <c r="A10" s="12">
        <v>362</v>
      </c>
      <c r="B10" s="81" t="str">
        <f>VLOOKUP(A10,'[1]Main Scores'!B:C,2,FALSE)</f>
        <v xml:space="preserve">Kennet Vale </v>
      </c>
      <c r="C10" s="81" t="str">
        <f>VLOOKUP(A10,'[1]Main Scores'!B:D,3,FALSE)</f>
        <v>Sauvignon</v>
      </c>
      <c r="D10" s="81" t="str">
        <f>VLOOKUP(A10,'[1]Main Scores'!B:E,4,FALSE)</f>
        <v>Julie Bush</v>
      </c>
      <c r="E10" s="81" t="str">
        <f>VLOOKUP(A10,'[1]Main Scores'!B:F,5,FALSE)</f>
        <v>Attychree Prince</v>
      </c>
      <c r="F10" s="18">
        <f>VLOOKUP(A10,'[1]Main Scores'!B:G,6,FALSE)</f>
        <v>112</v>
      </c>
      <c r="G10" s="18">
        <f>VLOOKUP($A10,'[1]Main Scores'!B:I,7,FALSE)</f>
        <v>53</v>
      </c>
      <c r="H10" s="18">
        <f t="shared" si="0"/>
        <v>165</v>
      </c>
      <c r="I10" s="80">
        <f t="shared" si="1"/>
        <v>0.66</v>
      </c>
      <c r="J10" s="18">
        <v>8</v>
      </c>
      <c r="K10" s="79" t="e">
        <f>VLOOKUP(A10,'[1]Main Scores'!B:J,12,FALSE)-I10</f>
        <v>#REF!</v>
      </c>
      <c r="L10" s="79" t="str">
        <f t="shared" si="2"/>
        <v>CHECK</v>
      </c>
    </row>
    <row r="11" spans="1:14" x14ac:dyDescent="0.25">
      <c r="A11" s="12">
        <v>357</v>
      </c>
      <c r="B11" s="81" t="str">
        <f>VLOOKUP(A11,'[1]Main Scores'!B:C,2,FALSE)</f>
        <v xml:space="preserve">Bath </v>
      </c>
      <c r="C11" s="81" t="str">
        <f>VLOOKUP(A11,'[1]Main Scores'!B:D,3,FALSE)</f>
        <v>one</v>
      </c>
      <c r="D11" s="81" t="str">
        <f>VLOOKUP(A11,'[1]Main Scores'!B:E,4,FALSE)</f>
        <v>Jill Holt *</v>
      </c>
      <c r="E11" s="81" t="str">
        <f>VLOOKUP(A11,'[1]Main Scores'!B:F,5,FALSE)</f>
        <v>Yocasta</v>
      </c>
      <c r="F11" s="18">
        <f>VLOOKUP(A11,'[1]Main Scores'!B:G,6,FALSE)</f>
        <v>113</v>
      </c>
      <c r="G11" s="18">
        <f>VLOOKUP($A11,'[1]Main Scores'!B:I,7,FALSE)</f>
        <v>52</v>
      </c>
      <c r="H11" s="18">
        <f t="shared" si="0"/>
        <v>165</v>
      </c>
      <c r="I11" s="80">
        <f t="shared" si="1"/>
        <v>0.66</v>
      </c>
      <c r="J11" s="18">
        <f>9</f>
        <v>9</v>
      </c>
      <c r="K11" s="79" t="e">
        <f>VLOOKUP(A11,'[1]Main Scores'!B:J,12,FALSE)-I11</f>
        <v>#REF!</v>
      </c>
      <c r="L11" s="79" t="str">
        <f t="shared" si="2"/>
        <v>CHECK</v>
      </c>
    </row>
    <row r="12" spans="1:14" x14ac:dyDescent="0.25">
      <c r="A12" s="19">
        <v>359</v>
      </c>
      <c r="B12" s="81" t="str">
        <f>VLOOKUP(A12,'[1]Main Scores'!B:C,2,FALSE)</f>
        <v xml:space="preserve">B&amp;D </v>
      </c>
      <c r="C12" s="81" t="str">
        <f>VLOOKUP(A12,'[1]Main Scores'!B:D,3,FALSE)</f>
        <v>Yellow</v>
      </c>
      <c r="D12" s="81" t="str">
        <f>VLOOKUP(A12,'[1]Main Scores'!B:E,4,FALSE)</f>
        <v>Jo Dyer</v>
      </c>
      <c r="E12" s="81" t="str">
        <f>VLOOKUP(A12,'[1]Main Scores'!B:F,5,FALSE)</f>
        <v>Emerald Rose Tempest</v>
      </c>
      <c r="F12" s="18">
        <f>VLOOKUP(A12,'[1]Main Scores'!B:G,6,FALSE)</f>
        <v>113</v>
      </c>
      <c r="G12" s="18">
        <f>VLOOKUP($A12,'[1]Main Scores'!B:I,7,FALSE)</f>
        <v>52</v>
      </c>
      <c r="H12" s="18">
        <f t="shared" si="0"/>
        <v>165</v>
      </c>
      <c r="I12" s="80">
        <f t="shared" si="1"/>
        <v>0.66</v>
      </c>
      <c r="J12" s="18">
        <v>10</v>
      </c>
      <c r="K12" s="79" t="e">
        <f>VLOOKUP(A12,'[1]Main Scores'!B:J,12,FALSE)-I12</f>
        <v>#REF!</v>
      </c>
      <c r="L12" s="79" t="str">
        <f t="shared" si="2"/>
        <v>N</v>
      </c>
    </row>
    <row r="13" spans="1:14" x14ac:dyDescent="0.25">
      <c r="A13" s="12">
        <v>349</v>
      </c>
      <c r="B13" s="81" t="str">
        <f>VLOOKUP(A13,'[1]Main Scores'!B:C,2,FALSE)</f>
        <v xml:space="preserve">B&amp;D </v>
      </c>
      <c r="C13" s="81" t="str">
        <f>VLOOKUP(A13,'[1]Main Scores'!B:D,3,FALSE)</f>
        <v>ind</v>
      </c>
      <c r="D13" s="81" t="str">
        <f>VLOOKUP(A13,'[1]Main Scores'!B:E,4,FALSE)</f>
        <v>Fiona Hunt *</v>
      </c>
      <c r="E13" s="81" t="str">
        <f>VLOOKUP(A13,'[1]Main Scores'!B:F,5,FALSE)</f>
        <v>Miss Congeniality</v>
      </c>
      <c r="F13" s="18">
        <f>VLOOKUP(A13,'[1]Main Scores'!B:G,6,FALSE)</f>
        <v>111.5</v>
      </c>
      <c r="G13" s="18">
        <f>VLOOKUP($A13,'[1]Main Scores'!B:I,7,FALSE)</f>
        <v>53</v>
      </c>
      <c r="H13" s="18">
        <f t="shared" si="0"/>
        <v>164.5</v>
      </c>
      <c r="I13" s="80">
        <f t="shared" si="1"/>
        <v>0.65800000000000003</v>
      </c>
      <c r="J13" s="18">
        <v>11</v>
      </c>
      <c r="K13" s="79" t="e">
        <f>VLOOKUP(A13,'[1]Main Scores'!B:J,12,FALSE)-I13</f>
        <v>#REF!</v>
      </c>
      <c r="L13" s="79" t="str">
        <f t="shared" si="2"/>
        <v>N</v>
      </c>
    </row>
    <row r="14" spans="1:14" x14ac:dyDescent="0.25">
      <c r="A14" s="12">
        <v>356</v>
      </c>
      <c r="B14" s="81" t="str">
        <f>VLOOKUP(A14,'[1]Main Scores'!B:C,2,FALSE)</f>
        <v xml:space="preserve">SVRC </v>
      </c>
      <c r="C14" s="81" t="str">
        <f>VLOOKUP(A14,'[1]Main Scores'!B:D,3,FALSE)</f>
        <v>Tenas</v>
      </c>
      <c r="D14" s="81" t="str">
        <f>VLOOKUP(A14,'[1]Main Scores'!B:E,4,FALSE)</f>
        <v>Sue Portch</v>
      </c>
      <c r="E14" s="81" t="str">
        <f>VLOOKUP(A14,'[1]Main Scores'!B:F,5,FALSE)</f>
        <v>Newz Flash</v>
      </c>
      <c r="F14" s="18">
        <f>VLOOKUP(A14,'[1]Main Scores'!B:G,6,FALSE)</f>
        <v>110.5</v>
      </c>
      <c r="G14" s="18">
        <f>VLOOKUP($A14,'[1]Main Scores'!B:I,7,FALSE)</f>
        <v>53</v>
      </c>
      <c r="H14" s="18">
        <f t="shared" si="0"/>
        <v>163.5</v>
      </c>
      <c r="I14" s="80">
        <f t="shared" si="1"/>
        <v>0.65400000000000003</v>
      </c>
      <c r="J14" s="18">
        <v>12</v>
      </c>
      <c r="K14" s="79" t="e">
        <f>VLOOKUP(A14,'[1]Main Scores'!B:J,12,FALSE)-I14</f>
        <v>#REF!</v>
      </c>
      <c r="L14" s="79" t="str">
        <f t="shared" si="2"/>
        <v>N</v>
      </c>
    </row>
    <row r="15" spans="1:14" x14ac:dyDescent="0.25">
      <c r="A15" s="19">
        <v>372</v>
      </c>
      <c r="B15" s="81" t="str">
        <f>VLOOKUP(A15,'[1]Main Scores'!B:C,2,FALSE)</f>
        <v xml:space="preserve">SVRC </v>
      </c>
      <c r="C15" s="81" t="str">
        <f>VLOOKUP(A15,'[1]Main Scores'!B:D,3,FALSE)</f>
        <v>Contraltos</v>
      </c>
      <c r="D15" s="81" t="str">
        <f>VLOOKUP(A15,'[1]Main Scores'!B:E,4,FALSE)</f>
        <v>Kathryn Hannam *</v>
      </c>
      <c r="E15" s="81" t="str">
        <f>VLOOKUP(A15,'[1]Main Scores'!B:F,5,FALSE)</f>
        <v>Lionheart Xanthius of Phthia</v>
      </c>
      <c r="F15" s="18">
        <f>VLOOKUP(A15,'[1]Main Scores'!B:G,6,FALSE)</f>
        <v>108.5</v>
      </c>
      <c r="G15" s="18">
        <f>VLOOKUP($A15,'[1]Main Scores'!B:I,7,FALSE)</f>
        <v>53</v>
      </c>
      <c r="H15" s="18">
        <f t="shared" si="0"/>
        <v>161.5</v>
      </c>
      <c r="I15" s="80">
        <f t="shared" si="1"/>
        <v>0.64600000000000002</v>
      </c>
      <c r="J15" s="18">
        <v>13</v>
      </c>
      <c r="K15" s="79" t="e">
        <f>VLOOKUP(A15,'[1]Main Scores'!B:J,12,FALSE)-I15</f>
        <v>#REF!</v>
      </c>
      <c r="L15" s="79" t="str">
        <f t="shared" si="2"/>
        <v>CHECK</v>
      </c>
    </row>
    <row r="16" spans="1:14" x14ac:dyDescent="0.25">
      <c r="A16" s="19">
        <v>364</v>
      </c>
      <c r="B16" s="81" t="str">
        <f>VLOOKUP(A16,'[1]Main Scores'!B:C,2,FALSE)</f>
        <v xml:space="preserve">VWH </v>
      </c>
      <c r="C16" s="81" t="str">
        <f>VLOOKUP(A16,'[1]Main Scores'!B:D,3,FALSE)</f>
        <v>Lions</v>
      </c>
      <c r="D16" s="81" t="str">
        <f>VLOOKUP(A16,'[1]Main Scores'!B:E,4,FALSE)</f>
        <v>Patricia Haskins</v>
      </c>
      <c r="E16" s="81" t="str">
        <f>VLOOKUP(A16,'[1]Main Scores'!B:F,5,FALSE)</f>
        <v xml:space="preserve">Pixie Jay </v>
      </c>
      <c r="F16" s="18">
        <f>VLOOKUP(A16,'[1]Main Scores'!B:G,6,FALSE)</f>
        <v>109.5</v>
      </c>
      <c r="G16" s="18">
        <f>VLOOKUP($A16,'[1]Main Scores'!B:I,7,FALSE)</f>
        <v>52</v>
      </c>
      <c r="H16" s="18">
        <f t="shared" si="0"/>
        <v>161.5</v>
      </c>
      <c r="I16" s="80">
        <f t="shared" si="1"/>
        <v>0.64600000000000002</v>
      </c>
      <c r="J16" s="18">
        <v>14</v>
      </c>
      <c r="K16" s="79" t="e">
        <f>VLOOKUP(A16,'[1]Main Scores'!B:J,12,FALSE)-I16</f>
        <v>#REF!</v>
      </c>
      <c r="L16" s="79" t="str">
        <f t="shared" si="2"/>
        <v>CHECK</v>
      </c>
    </row>
    <row r="17" spans="1:12" x14ac:dyDescent="0.25">
      <c r="A17" s="19">
        <v>368</v>
      </c>
      <c r="B17" s="81" t="str">
        <f>VLOOKUP(A17,'[1]Main Scores'!B:C,2,FALSE)</f>
        <v xml:space="preserve">Bath </v>
      </c>
      <c r="C17" s="81" t="str">
        <f>VLOOKUP(A17,'[1]Main Scores'!B:D,3,FALSE)</f>
        <v>two</v>
      </c>
      <c r="D17" s="81" t="str">
        <f>VLOOKUP(A17,'[1]Main Scores'!B:E,4,FALSE)</f>
        <v>Jenny Pickup</v>
      </c>
      <c r="E17" s="81" t="str">
        <f>VLOOKUP(A17,'[1]Main Scores'!B:F,5,FALSE)</f>
        <v>Flightline Lucas</v>
      </c>
      <c r="F17" s="18">
        <f>VLOOKUP(A17,'[1]Main Scores'!B:G,6,FALSE)</f>
        <v>109.5</v>
      </c>
      <c r="G17" s="18">
        <f>VLOOKUP($A17,'[1]Main Scores'!B:I,7,FALSE)</f>
        <v>52</v>
      </c>
      <c r="H17" s="18">
        <f t="shared" si="0"/>
        <v>161.5</v>
      </c>
      <c r="I17" s="80">
        <f t="shared" si="1"/>
        <v>0.64600000000000002</v>
      </c>
      <c r="J17" s="18">
        <v>15</v>
      </c>
      <c r="K17" s="79" t="e">
        <f>VLOOKUP(A17,'[1]Main Scores'!B:J,12,FALSE)-I17</f>
        <v>#REF!</v>
      </c>
      <c r="L17" s="79" t="str">
        <f t="shared" si="2"/>
        <v>CHECK</v>
      </c>
    </row>
    <row r="18" spans="1:12" x14ac:dyDescent="0.25">
      <c r="A18" s="19">
        <v>358</v>
      </c>
      <c r="B18" s="81" t="str">
        <f>VLOOKUP(A18,'[1]Main Scores'!B:C,2,FALSE)</f>
        <v xml:space="preserve">SVRC </v>
      </c>
      <c r="C18" s="81" t="str">
        <f>VLOOKUP(A18,'[1]Main Scores'!B:D,3,FALSE)</f>
        <v>ind</v>
      </c>
      <c r="D18" s="81" t="str">
        <f>VLOOKUP(A18,'[1]Main Scores'!B:E,4,FALSE)</f>
        <v>Simone White *</v>
      </c>
      <c r="E18" s="81" t="str">
        <f>VLOOKUP(A18,'[1]Main Scores'!B:F,5,FALSE)</f>
        <v xml:space="preserve">Patricia's Delight </v>
      </c>
      <c r="F18" s="18">
        <f>VLOOKUP(A18,'[1]Main Scores'!B:G,6,FALSE)</f>
        <v>110.5</v>
      </c>
      <c r="G18" s="18">
        <f>VLOOKUP($A18,'[1]Main Scores'!B:I,7,FALSE)</f>
        <v>51</v>
      </c>
      <c r="H18" s="18">
        <f t="shared" si="0"/>
        <v>161.5</v>
      </c>
      <c r="I18" s="80">
        <f t="shared" si="1"/>
        <v>0.64600000000000002</v>
      </c>
      <c r="J18" s="18">
        <v>16</v>
      </c>
      <c r="K18" s="79" t="e">
        <f>VLOOKUP(A18,'[1]Main Scores'!B:J,12,FALSE)-I18</f>
        <v>#REF!</v>
      </c>
      <c r="L18" s="79" t="str">
        <f t="shared" si="2"/>
        <v>CHECK</v>
      </c>
    </row>
    <row r="19" spans="1:12" x14ac:dyDescent="0.25">
      <c r="A19" s="22">
        <v>377</v>
      </c>
      <c r="B19" s="81" t="str">
        <f>VLOOKUP(A19,'[1]Main Scores'!B:C,2,FALSE)</f>
        <v xml:space="preserve">Frampton </v>
      </c>
      <c r="C19" s="81" t="str">
        <f>VLOOKUP(A19,'[1]Main Scores'!B:D,3,FALSE)</f>
        <v>Two</v>
      </c>
      <c r="D19" s="81" t="str">
        <f>VLOOKUP(A19,'[1]Main Scores'!B:E,4,FALSE)</f>
        <v>Sally Miles *</v>
      </c>
      <c r="E19" s="81" t="str">
        <f>VLOOKUP(A19,'[1]Main Scores'!B:F,5,FALSE)</f>
        <v>Sydney Bay</v>
      </c>
      <c r="F19" s="18">
        <f>VLOOKUP(A19,'[1]Main Scores'!B:G,6,FALSE)</f>
        <v>111.5</v>
      </c>
      <c r="G19" s="18">
        <f>VLOOKUP($A19,'[1]Main Scores'!B:I,7,FALSE)</f>
        <v>50</v>
      </c>
      <c r="H19" s="18">
        <f t="shared" si="0"/>
        <v>161.5</v>
      </c>
      <c r="I19" s="80">
        <f t="shared" si="1"/>
        <v>0.64600000000000002</v>
      </c>
      <c r="J19" s="18">
        <v>17</v>
      </c>
      <c r="K19" s="79" t="e">
        <f>VLOOKUP(A19,'[1]Main Scores'!B:J,12,FALSE)-I19</f>
        <v>#REF!</v>
      </c>
      <c r="L19" s="79" t="str">
        <f t="shared" si="2"/>
        <v>N</v>
      </c>
    </row>
    <row r="20" spans="1:12" x14ac:dyDescent="0.25">
      <c r="A20" s="19">
        <v>363</v>
      </c>
      <c r="B20" s="81" t="str">
        <f>VLOOKUP(A20,'[1]Main Scores'!B:C,2,FALSE)</f>
        <v xml:space="preserve">Kennet Vale </v>
      </c>
      <c r="C20" s="81" t="str">
        <f>VLOOKUP(A20,'[1]Main Scores'!B:D,3,FALSE)</f>
        <v>Prosecco</v>
      </c>
      <c r="D20" s="81" t="str">
        <f>VLOOKUP(A20,'[1]Main Scores'!B:E,4,FALSE)</f>
        <v>Jill Beck</v>
      </c>
      <c r="E20" s="81" t="str">
        <f>VLOOKUP(A20,'[1]Main Scores'!B:F,5,FALSE)</f>
        <v>Victory</v>
      </c>
      <c r="F20" s="18">
        <f>VLOOKUP(A20,'[1]Main Scores'!B:G,6,FALSE)</f>
        <v>108</v>
      </c>
      <c r="G20" s="18">
        <f>VLOOKUP($A20,'[1]Main Scores'!B:I,7,FALSE)</f>
        <v>52</v>
      </c>
      <c r="H20" s="18">
        <f t="shared" si="0"/>
        <v>160</v>
      </c>
      <c r="I20" s="80">
        <f t="shared" si="1"/>
        <v>0.64</v>
      </c>
      <c r="J20" s="18">
        <v>18</v>
      </c>
      <c r="K20" s="79" t="e">
        <f>VLOOKUP(A20,'[1]Main Scores'!B:J,12,FALSE)-I20</f>
        <v>#REF!</v>
      </c>
      <c r="L20" s="79" t="str">
        <f t="shared" si="2"/>
        <v>N</v>
      </c>
    </row>
    <row r="21" spans="1:12" x14ac:dyDescent="0.25">
      <c r="A21" s="19">
        <v>360</v>
      </c>
      <c r="B21" s="81" t="str">
        <f>VLOOKUP(A21,'[1]Main Scores'!B:C,2,FALSE)</f>
        <v xml:space="preserve">B&amp;D </v>
      </c>
      <c r="C21" s="81" t="str">
        <f>VLOOKUP(A21,'[1]Main Scores'!B:D,3,FALSE)</f>
        <v>Red</v>
      </c>
      <c r="D21" s="81" t="str">
        <f>VLOOKUP(A21,'[1]Main Scores'!B:E,4,FALSE)</f>
        <v>Leanne Webber</v>
      </c>
      <c r="E21" s="81" t="str">
        <f>VLOOKUP(A21,'[1]Main Scores'!B:F,5,FALSE)</f>
        <v>Ollijay</v>
      </c>
      <c r="F21" s="18">
        <f>VLOOKUP(A21,'[1]Main Scores'!B:G,6,FALSE)</f>
        <v>106</v>
      </c>
      <c r="G21" s="18">
        <f>VLOOKUP($A21,'[1]Main Scores'!B:I,7,FALSE)</f>
        <v>53</v>
      </c>
      <c r="H21" s="18">
        <f t="shared" si="0"/>
        <v>159</v>
      </c>
      <c r="I21" s="80">
        <f t="shared" si="1"/>
        <v>0.63600000000000001</v>
      </c>
      <c r="J21" s="18">
        <v>19</v>
      </c>
      <c r="K21" s="79" t="e">
        <f>VLOOKUP(A21,'[1]Main Scores'!B:J,12,FALSE)-I21</f>
        <v>#REF!</v>
      </c>
      <c r="L21" s="79" t="str">
        <f t="shared" si="2"/>
        <v>N</v>
      </c>
    </row>
    <row r="22" spans="1:12" x14ac:dyDescent="0.25">
      <c r="A22" s="19">
        <v>371</v>
      </c>
      <c r="B22" s="81" t="str">
        <f>VLOOKUP(A22,'[1]Main Scores'!B:C,2,FALSE)</f>
        <v>Veteran</v>
      </c>
      <c r="C22" s="81" t="str">
        <f>VLOOKUP(A22,'[1]Main Scores'!B:D,3,FALSE)</f>
        <v>Two</v>
      </c>
      <c r="D22" s="81" t="str">
        <f>VLOOKUP(A22,'[1]Main Scores'!B:E,4,FALSE)</f>
        <v>Sue Hocking</v>
      </c>
      <c r="E22" s="81" t="str">
        <f>VLOOKUP(A22,'[1]Main Scores'!B:F,5,FALSE)</f>
        <v>Welsh Harmony</v>
      </c>
      <c r="F22" s="18">
        <f>VLOOKUP(A22,'[1]Main Scores'!B:G,6,FALSE)</f>
        <v>107.5</v>
      </c>
      <c r="G22" s="18">
        <f>VLOOKUP($A22,'[1]Main Scores'!B:I,7,FALSE)</f>
        <v>51</v>
      </c>
      <c r="H22" s="18">
        <f t="shared" si="0"/>
        <v>158.5</v>
      </c>
      <c r="I22" s="80">
        <f t="shared" si="1"/>
        <v>0.63400000000000001</v>
      </c>
      <c r="J22" s="18">
        <v>20</v>
      </c>
      <c r="K22" s="79" t="e">
        <f>VLOOKUP(A22,'[1]Main Scores'!B:J,12,FALSE)-I22</f>
        <v>#REF!</v>
      </c>
      <c r="L22" s="79" t="str">
        <f t="shared" si="2"/>
        <v>N</v>
      </c>
    </row>
    <row r="23" spans="1:12" x14ac:dyDescent="0.25">
      <c r="A23" s="19">
        <v>352</v>
      </c>
      <c r="B23" s="81" t="str">
        <f>VLOOKUP(A23,'[1]Main Scores'!B:C,2,FALSE)</f>
        <v xml:space="preserve">Cotswold Edge </v>
      </c>
      <c r="C23" s="81" t="str">
        <f>VLOOKUP(A23,'[1]Main Scores'!B:D,3,FALSE)</f>
        <v>two</v>
      </c>
      <c r="D23" s="81" t="str">
        <f>VLOOKUP(A23,'[1]Main Scores'!B:E,4,FALSE)</f>
        <v>Sophie Shipton</v>
      </c>
      <c r="E23" s="81" t="str">
        <f>VLOOKUP(A23,'[1]Main Scores'!B:F,5,FALSE)</f>
        <v>Sam</v>
      </c>
      <c r="F23" s="18">
        <f>VLOOKUP(A23,'[1]Main Scores'!B:G,6,FALSE)</f>
        <v>107.5</v>
      </c>
      <c r="G23" s="18">
        <f>VLOOKUP($A23,'[1]Main Scores'!B:I,7,FALSE)</f>
        <v>50</v>
      </c>
      <c r="H23" s="18">
        <f t="shared" si="0"/>
        <v>157.5</v>
      </c>
      <c r="I23" s="80">
        <f t="shared" si="1"/>
        <v>0.63</v>
      </c>
      <c r="J23" s="18">
        <v>21</v>
      </c>
      <c r="K23" s="79" t="e">
        <f>VLOOKUP(A23,'[1]Main Scores'!B:J,12,FALSE)-I23</f>
        <v>#REF!</v>
      </c>
      <c r="L23" s="79" t="str">
        <f t="shared" si="2"/>
        <v>N</v>
      </c>
    </row>
    <row r="24" spans="1:12" x14ac:dyDescent="0.25">
      <c r="A24" s="19">
        <v>367</v>
      </c>
      <c r="B24" s="81" t="str">
        <f>VLOOKUP(A24,'[1]Main Scores'!B:C,2,FALSE)</f>
        <v>Swindon</v>
      </c>
      <c r="C24" s="81" t="str">
        <f>VLOOKUP(A24,'[1]Main Scores'!B:D,3,FALSE)</f>
        <v>Team</v>
      </c>
      <c r="D24" s="81" t="str">
        <f>VLOOKUP(A24,'[1]Main Scores'!B:E,4,FALSE)</f>
        <v>Jo Vincent</v>
      </c>
      <c r="E24" s="81" t="str">
        <f>VLOOKUP(A24,'[1]Main Scores'!B:F,5,FALSE)</f>
        <v>Cundle Green Alexander</v>
      </c>
      <c r="F24" s="18">
        <f>VLOOKUP(A24,'[1]Main Scores'!B:G,6,FALSE)</f>
        <v>106</v>
      </c>
      <c r="G24" s="18">
        <f>VLOOKUP($A24,'[1]Main Scores'!B:I,7,FALSE)</f>
        <v>50</v>
      </c>
      <c r="H24" s="18">
        <f t="shared" si="0"/>
        <v>156</v>
      </c>
      <c r="I24" s="80">
        <f t="shared" si="1"/>
        <v>0.624</v>
      </c>
      <c r="J24" s="18">
        <v>22</v>
      </c>
      <c r="K24" s="79" t="e">
        <f>VLOOKUP(A24,'[1]Main Scores'!B:J,12,FALSE)-I24</f>
        <v>#REF!</v>
      </c>
      <c r="L24" s="79" t="str">
        <f t="shared" si="2"/>
        <v>N</v>
      </c>
    </row>
    <row r="25" spans="1:12" x14ac:dyDescent="0.25">
      <c r="A25" s="19">
        <v>366</v>
      </c>
      <c r="B25" s="81" t="str">
        <f>VLOOKUP(A25,'[1]Main Scores'!B:C,2,FALSE)</f>
        <v xml:space="preserve">Wessex Gold </v>
      </c>
      <c r="C25" s="81" t="str">
        <f>VLOOKUP(A25,'[1]Main Scores'!B:D,3,FALSE)</f>
        <v>Shiraz</v>
      </c>
      <c r="D25" s="81" t="str">
        <f>VLOOKUP(A25,'[1]Main Scores'!B:E,4,FALSE)</f>
        <v>Janet Stares</v>
      </c>
      <c r="E25" s="81" t="str">
        <f>VLOOKUP(A25,'[1]Main Scores'!B:F,5,FALSE)</f>
        <v>Caminito</v>
      </c>
      <c r="F25" s="18">
        <v>104.5</v>
      </c>
      <c r="G25" s="18">
        <v>49</v>
      </c>
      <c r="H25" s="18">
        <f t="shared" si="0"/>
        <v>153.5</v>
      </c>
      <c r="I25" s="80">
        <f t="shared" si="1"/>
        <v>0.61399999999999999</v>
      </c>
      <c r="J25" s="18">
        <v>23</v>
      </c>
      <c r="K25" s="79" t="e">
        <f>VLOOKUP(A25,'[1]Main Scores'!B:J,12,FALSE)-I25</f>
        <v>#REF!</v>
      </c>
      <c r="L25" s="79" t="str">
        <f t="shared" si="2"/>
        <v>N</v>
      </c>
    </row>
    <row r="26" spans="1:12" x14ac:dyDescent="0.25">
      <c r="A26" s="12">
        <v>353</v>
      </c>
      <c r="B26" s="81" t="str">
        <f>VLOOKUP(A26,'[1]Main Scores'!B:C,2,FALSE)</f>
        <v xml:space="preserve">SVRC </v>
      </c>
      <c r="C26" s="81" t="str">
        <f>VLOOKUP(A26,'[1]Main Scores'!B:D,3,FALSE)</f>
        <v>Baritones</v>
      </c>
      <c r="D26" s="81" t="str">
        <f>VLOOKUP(A26,'[1]Main Scores'!B:E,4,FALSE)</f>
        <v>Lucy Wilcox</v>
      </c>
      <c r="E26" s="81" t="str">
        <f>VLOOKUP(A26,'[1]Main Scores'!B:F,5,FALSE)</f>
        <v>Senecca VI</v>
      </c>
      <c r="F26" s="18">
        <f>VLOOKUP(A26,'[1]Main Scores'!B:G,6,FALSE)</f>
        <v>103</v>
      </c>
      <c r="G26" s="18">
        <f>VLOOKUP($A26,'[1]Main Scores'!B:I,7,FALSE)</f>
        <v>50</v>
      </c>
      <c r="H26" s="18">
        <f t="shared" si="0"/>
        <v>153</v>
      </c>
      <c r="I26" s="80">
        <f t="shared" si="1"/>
        <v>0.61199999999999999</v>
      </c>
      <c r="J26" s="18">
        <v>24</v>
      </c>
      <c r="K26" s="79" t="e">
        <f>VLOOKUP(A26,'[1]Main Scores'!B:J,12,FALSE)-I26</f>
        <v>#REF!</v>
      </c>
      <c r="L26" s="79" t="str">
        <f t="shared" si="2"/>
        <v>N</v>
      </c>
    </row>
    <row r="27" spans="1:12" x14ac:dyDescent="0.25">
      <c r="A27" s="19">
        <v>361</v>
      </c>
      <c r="B27" s="81" t="str">
        <f>VLOOKUP(A27,'[1]Main Scores'!B:C,2,FALSE)</f>
        <v xml:space="preserve">B&amp;D </v>
      </c>
      <c r="C27" s="81" t="str">
        <f>VLOOKUP(A27,'[1]Main Scores'!B:D,3,FALSE)</f>
        <v>Blue</v>
      </c>
      <c r="D27" s="81" t="str">
        <f>VLOOKUP(A27,'[1]Main Scores'!B:E,4,FALSE)</f>
        <v>Justine Jackman</v>
      </c>
      <c r="E27" s="81" t="str">
        <f>VLOOKUP(A27,'[1]Main Scores'!B:F,5,FALSE)</f>
        <v>Master McCoy</v>
      </c>
      <c r="F27" s="18">
        <f>VLOOKUP(A27,'[1]Main Scores'!B:G,6,FALSE)</f>
        <v>98</v>
      </c>
      <c r="G27" s="18">
        <f>VLOOKUP($A27,'[1]Main Scores'!B:I,7,FALSE)</f>
        <v>50</v>
      </c>
      <c r="H27" s="18">
        <f t="shared" si="0"/>
        <v>148</v>
      </c>
      <c r="I27" s="80">
        <f t="shared" si="1"/>
        <v>0.59199999999999997</v>
      </c>
      <c r="J27" s="18">
        <v>25</v>
      </c>
      <c r="K27" s="79" t="e">
        <f>VLOOKUP(A27,'[1]Main Scores'!B:J,12,FALSE)-I27</f>
        <v>#REF!</v>
      </c>
      <c r="L27" s="79" t="str">
        <f t="shared" si="2"/>
        <v>N</v>
      </c>
    </row>
    <row r="28" spans="1:12" x14ac:dyDescent="0.25">
      <c r="A28" s="23">
        <v>376</v>
      </c>
      <c r="B28" s="81" t="str">
        <f>VLOOKUP(A28,'[1]Main Scores'!B:C,2,FALSE)</f>
        <v xml:space="preserve">Wessex Gold </v>
      </c>
      <c r="C28" s="81" t="str">
        <f>VLOOKUP(A28,'[1]Main Scores'!B:D,3,FALSE)</f>
        <v>Cabernet</v>
      </c>
      <c r="D28" s="81" t="str">
        <f>VLOOKUP(A28,'[1]Main Scores'!B:E,4,FALSE)</f>
        <v>Terena Gough</v>
      </c>
      <c r="E28" s="81" t="str">
        <f>VLOOKUP(A28,'[1]Main Scores'!B:F,5,FALSE)</f>
        <v>Elite Esprit</v>
      </c>
      <c r="F28" s="18">
        <f>VLOOKUP(A28,'[1]Main Scores'!B:G,6,FALSE)</f>
        <v>99.5</v>
      </c>
      <c r="G28" s="18">
        <f>VLOOKUP($A28,'[1]Main Scores'!B:I,7,FALSE)</f>
        <v>48</v>
      </c>
      <c r="H28" s="18">
        <f t="shared" si="0"/>
        <v>147.5</v>
      </c>
      <c r="I28" s="80">
        <f t="shared" si="1"/>
        <v>0.59</v>
      </c>
      <c r="J28" s="18">
        <v>26</v>
      </c>
      <c r="K28" s="79" t="e">
        <f>VLOOKUP(A28,'[1]Main Scores'!B:J,12,FALSE)-I28</f>
        <v>#REF!</v>
      </c>
      <c r="L28" s="79" t="str">
        <f t="shared" si="2"/>
        <v>N</v>
      </c>
    </row>
    <row r="29" spans="1:12" x14ac:dyDescent="0.25">
      <c r="A29" s="19">
        <v>351</v>
      </c>
      <c r="B29" s="81" t="str">
        <f>VLOOKUP(A29,'[1]Main Scores'!B:C,2,FALSE)</f>
        <v xml:space="preserve">Frampton </v>
      </c>
      <c r="C29" s="81" t="str">
        <f>VLOOKUP(A29,'[1]Main Scores'!B:D,3,FALSE)</f>
        <v>ind</v>
      </c>
      <c r="D29" s="81" t="str">
        <f>VLOOKUP(A29,'[1]Main Scores'!B:E,4,FALSE)</f>
        <v>Lucy Lazaro Keen</v>
      </c>
      <c r="E29" s="81" t="str">
        <f>VLOOKUP(A29,'[1]Main Scores'!B:F,5,FALSE)</f>
        <v>Pandora's Elipsis</v>
      </c>
      <c r="F29" s="18">
        <f>VLOOKUP(A29,'[1]Main Scores'!B:G,6,FALSE)</f>
        <v>100</v>
      </c>
      <c r="G29" s="18">
        <f>VLOOKUP($A29,'[1]Main Scores'!B:I,7,FALSE)</f>
        <v>47</v>
      </c>
      <c r="H29" s="18">
        <f t="shared" si="0"/>
        <v>147</v>
      </c>
      <c r="I29" s="80">
        <f t="shared" si="1"/>
        <v>0.58799999999999997</v>
      </c>
      <c r="J29" s="18">
        <v>27</v>
      </c>
      <c r="K29" s="79" t="e">
        <f>VLOOKUP(A29,'[1]Main Scores'!B:J,12,FALSE)-I29</f>
        <v>#REF!</v>
      </c>
      <c r="L29" s="79" t="str">
        <f t="shared" si="2"/>
        <v>N</v>
      </c>
    </row>
    <row r="30" spans="1:12" x14ac:dyDescent="0.25">
      <c r="A30" s="18">
        <v>365</v>
      </c>
      <c r="B30" s="81" t="str">
        <f>VLOOKUP(A30,'[1]Main Scores'!B:C,2,FALSE)</f>
        <v xml:space="preserve">VWH </v>
      </c>
      <c r="C30" s="81" t="str">
        <f>VLOOKUP(A30,'[1]Main Scores'!B:D,3,FALSE)</f>
        <v>Tigers</v>
      </c>
      <c r="D30" s="81" t="str">
        <f>VLOOKUP(A30,'[1]Main Scores'!B:E,4,FALSE)</f>
        <v>Anne Johnstrup</v>
      </c>
      <c r="E30" s="81" t="str">
        <f>VLOOKUP(A30,'[1]Main Scores'!B:F,5,FALSE)</f>
        <v>WD</v>
      </c>
      <c r="F30" s="18">
        <f>VLOOKUP(A30,'[1]Main Scores'!B:G,6,FALSE)</f>
        <v>0</v>
      </c>
      <c r="G30" s="18">
        <f>VLOOKUP($A30,'[1]Main Scores'!B:I,7,FALSE)</f>
        <v>0</v>
      </c>
      <c r="H30" s="18">
        <f t="shared" si="0"/>
        <v>0</v>
      </c>
      <c r="I30" s="80">
        <f t="shared" si="1"/>
        <v>0</v>
      </c>
      <c r="J30" s="18"/>
      <c r="K30" s="79" t="e">
        <f>VLOOKUP(A30,'[1]Main Scores'!B:J,12,FALSE)-I30</f>
        <v>#REF!</v>
      </c>
      <c r="L30" s="79" t="str">
        <f t="shared" si="2"/>
        <v>CHECK</v>
      </c>
    </row>
    <row r="31" spans="1:12" x14ac:dyDescent="0.25">
      <c r="A31" s="19">
        <v>370</v>
      </c>
      <c r="B31" s="81" t="str">
        <f>VLOOKUP(A31,'[1]Main Scores'!B:C,2,FALSE)</f>
        <v xml:space="preserve">Veteran </v>
      </c>
      <c r="C31" s="81" t="str">
        <f>VLOOKUP(A31,'[1]Main Scores'!B:D,3,FALSE)</f>
        <v>one</v>
      </c>
      <c r="D31" s="81" t="str">
        <f>VLOOKUP(A31,'[1]Main Scores'!B:E,4,FALSE)</f>
        <v>Chloe Little</v>
      </c>
      <c r="E31" s="81" t="str">
        <f>VLOOKUP(A31,'[1]Main Scores'!B:F,5,FALSE)</f>
        <v>Croft Limited Edition</v>
      </c>
      <c r="F31" s="18">
        <f>VLOOKUP(A31,'[1]Main Scores'!B:G,6,FALSE)</f>
        <v>0</v>
      </c>
      <c r="G31" s="18">
        <f>VLOOKUP($A31,'[1]Main Scores'!B:I,7,FALSE)</f>
        <v>0</v>
      </c>
      <c r="H31" s="18">
        <f t="shared" si="0"/>
        <v>0</v>
      </c>
      <c r="I31" s="80">
        <f t="shared" si="1"/>
        <v>0</v>
      </c>
      <c r="J31" s="18"/>
      <c r="K31" s="79" t="e">
        <f>VLOOKUP(A31,'[1]Main Scores'!B:J,12,FALSE)-I31</f>
        <v>#REF!</v>
      </c>
      <c r="L31" s="79" t="str">
        <f t="shared" si="2"/>
        <v>CHECK</v>
      </c>
    </row>
  </sheetData>
  <printOptions gridLines="1"/>
  <pageMargins left="0.25" right="0.25" top="0.75" bottom="0.75" header="0.3" footer="0.3"/>
  <pageSetup paperSize="9" scale="83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132"/>
  <sheetViews>
    <sheetView zoomScale="96" zoomScaleNormal="96" workbookViewId="0">
      <pane ySplit="5" topLeftCell="A16" activePane="bottomLeft" state="frozen"/>
      <selection pane="bottomLeft" activeCell="F93" sqref="F93"/>
    </sheetView>
  </sheetViews>
  <sheetFormatPr defaultRowHeight="15" x14ac:dyDescent="0.25"/>
  <cols>
    <col min="1" max="1" width="8.7109375" style="1" customWidth="1"/>
    <col min="2" max="2" width="10.7109375" style="2" customWidth="1"/>
    <col min="3" max="3" width="19.85546875" style="1" customWidth="1"/>
    <col min="4" max="4" width="16.140625" style="1" customWidth="1"/>
    <col min="5" max="5" width="23.140625" style="1" customWidth="1"/>
    <col min="6" max="6" width="33.42578125" style="1" customWidth="1"/>
    <col min="7" max="7" width="12" style="3" bestFit="1" customWidth="1"/>
    <col min="8" max="9" width="12.7109375" style="3" bestFit="1" customWidth="1"/>
    <col min="10" max="10" width="21.42578125" style="4" bestFit="1" customWidth="1"/>
    <col min="11" max="11" width="16.28515625" style="3" customWidth="1"/>
    <col min="12" max="12" width="5.7109375" style="3" customWidth="1"/>
    <col min="13" max="13" width="7.140625" style="3" customWidth="1"/>
    <col min="14" max="14" width="7" style="3" customWidth="1"/>
    <col min="15" max="16384" width="9.140625" style="3"/>
  </cols>
  <sheetData>
    <row r="1" spans="1:13" x14ac:dyDescent="0.25">
      <c r="L1" s="5" t="s">
        <v>0</v>
      </c>
      <c r="M1" s="6">
        <v>250</v>
      </c>
    </row>
    <row r="2" spans="1:13" x14ac:dyDescent="0.25">
      <c r="L2" s="5" t="s">
        <v>1</v>
      </c>
      <c r="M2" s="7">
        <v>240</v>
      </c>
    </row>
    <row r="3" spans="1:13" x14ac:dyDescent="0.25">
      <c r="L3" s="5" t="s">
        <v>2</v>
      </c>
      <c r="M3" s="6">
        <v>260</v>
      </c>
    </row>
    <row r="4" spans="1:13" x14ac:dyDescent="0.25">
      <c r="L4" s="5" t="s">
        <v>3</v>
      </c>
      <c r="M4" s="6">
        <v>250</v>
      </c>
    </row>
    <row r="5" spans="1:13" s="5" customFormat="1" ht="12.75" x14ac:dyDescent="0.2">
      <c r="A5" s="8" t="s">
        <v>4</v>
      </c>
      <c r="B5" s="9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5" t="s">
        <v>11</v>
      </c>
      <c r="I5" s="5" t="s">
        <v>12</v>
      </c>
      <c r="J5" s="10" t="s">
        <v>13</v>
      </c>
      <c r="K5" s="5" t="s">
        <v>14</v>
      </c>
      <c r="L5" s="5" t="s">
        <v>15</v>
      </c>
      <c r="M5" s="6">
        <v>290</v>
      </c>
    </row>
    <row r="6" spans="1:13" x14ac:dyDescent="0.25">
      <c r="A6" s="11" t="s">
        <v>0</v>
      </c>
      <c r="B6" s="12">
        <v>110</v>
      </c>
      <c r="C6" s="13" t="s">
        <v>16</v>
      </c>
      <c r="D6" s="14" t="s">
        <v>17</v>
      </c>
      <c r="E6" s="13" t="s">
        <v>18</v>
      </c>
      <c r="F6" s="13" t="s">
        <v>19</v>
      </c>
      <c r="G6" s="15">
        <v>105.5</v>
      </c>
      <c r="H6" s="15">
        <v>49</v>
      </c>
      <c r="I6" s="15">
        <f>G6+H6</f>
        <v>154.5</v>
      </c>
      <c r="J6" s="16">
        <f>I6/VLOOKUP(A6,$L$1:$M$5,2,FALSE)</f>
        <v>0.61799999999999999</v>
      </c>
      <c r="K6" s="3">
        <f>VLOOKUP(B6,[1]D3!A:J,10,FALSE)</f>
        <v>17</v>
      </c>
    </row>
    <row r="7" spans="1:13" x14ac:dyDescent="0.25">
      <c r="A7" s="11" t="s">
        <v>0</v>
      </c>
      <c r="B7" s="12">
        <v>111</v>
      </c>
      <c r="C7" s="13" t="s">
        <v>16</v>
      </c>
      <c r="D7" s="14" t="s">
        <v>20</v>
      </c>
      <c r="E7" s="13" t="s">
        <v>21</v>
      </c>
      <c r="F7" s="13" t="s">
        <v>22</v>
      </c>
      <c r="G7" s="15">
        <v>118.5</v>
      </c>
      <c r="H7" s="15">
        <v>55</v>
      </c>
      <c r="I7" s="15">
        <f t="shared" ref="I7:I117" si="0">G7+H7</f>
        <v>173.5</v>
      </c>
      <c r="J7" s="16">
        <f>I7/VLOOKUP(A73,$L$1:$M$5,2,FALSE)</f>
        <v>0.66730769230769227</v>
      </c>
      <c r="K7" s="3">
        <f>VLOOKUP(B7,[1]D3!A:J,10,FALSE)</f>
        <v>4</v>
      </c>
    </row>
    <row r="8" spans="1:13" x14ac:dyDescent="0.25">
      <c r="A8" s="11" t="s">
        <v>0</v>
      </c>
      <c r="B8" s="12">
        <v>112</v>
      </c>
      <c r="C8" s="13" t="s">
        <v>16</v>
      </c>
      <c r="D8" s="14" t="s">
        <v>23</v>
      </c>
      <c r="E8" s="13" t="s">
        <v>24</v>
      </c>
      <c r="F8" s="13" t="s">
        <v>25</v>
      </c>
      <c r="G8" s="15">
        <v>90</v>
      </c>
      <c r="H8" s="15">
        <v>45</v>
      </c>
      <c r="I8" s="15">
        <f t="shared" si="0"/>
        <v>135</v>
      </c>
      <c r="J8" s="16">
        <f t="shared" ref="J8:J19" si="1">I8/VLOOKUP(A74,$L$1:$M$5,2,FALSE)</f>
        <v>0.51923076923076927</v>
      </c>
      <c r="K8" s="3">
        <f>VLOOKUP(B8,[1]D3!A:J,10,FALSE)</f>
        <v>25</v>
      </c>
    </row>
    <row r="9" spans="1:13" x14ac:dyDescent="0.25">
      <c r="A9" s="11" t="s">
        <v>0</v>
      </c>
      <c r="B9" s="12">
        <v>113</v>
      </c>
      <c r="C9" s="13" t="s">
        <v>16</v>
      </c>
      <c r="D9" s="14" t="s">
        <v>26</v>
      </c>
      <c r="E9" s="13" t="s">
        <v>27</v>
      </c>
      <c r="F9" s="13" t="s">
        <v>28</v>
      </c>
      <c r="G9" s="15">
        <v>120</v>
      </c>
      <c r="H9" s="15">
        <v>55</v>
      </c>
      <c r="I9" s="15">
        <f>G9+H9</f>
        <v>175</v>
      </c>
      <c r="J9" s="16">
        <f t="shared" si="1"/>
        <v>0.67307692307692313</v>
      </c>
      <c r="K9" s="3">
        <f>VLOOKUP(B9,[1]D3!A:J,10,FALSE)</f>
        <v>3</v>
      </c>
    </row>
    <row r="10" spans="1:13" x14ac:dyDescent="0.25">
      <c r="A10" s="11" t="s">
        <v>0</v>
      </c>
      <c r="B10" s="12">
        <v>114</v>
      </c>
      <c r="C10" s="13" t="s">
        <v>16</v>
      </c>
      <c r="D10" s="14" t="s">
        <v>29</v>
      </c>
      <c r="E10" s="13" t="s">
        <v>30</v>
      </c>
      <c r="F10" s="13" t="s">
        <v>31</v>
      </c>
      <c r="G10" s="15">
        <v>110</v>
      </c>
      <c r="H10" s="15">
        <v>51</v>
      </c>
      <c r="I10" s="15">
        <f t="shared" si="0"/>
        <v>161</v>
      </c>
      <c r="J10" s="16">
        <f t="shared" si="1"/>
        <v>0.61923076923076925</v>
      </c>
      <c r="K10" s="3">
        <f>VLOOKUP(B10,[1]D3!A:J,10,FALSE)</f>
        <v>12</v>
      </c>
    </row>
    <row r="11" spans="1:13" x14ac:dyDescent="0.25">
      <c r="A11" s="11" t="s">
        <v>0</v>
      </c>
      <c r="B11" s="12">
        <v>115</v>
      </c>
      <c r="C11" s="13" t="s">
        <v>32</v>
      </c>
      <c r="D11" s="14" t="s">
        <v>33</v>
      </c>
      <c r="E11" s="13" t="s">
        <v>34</v>
      </c>
      <c r="F11" s="13" t="s">
        <v>35</v>
      </c>
      <c r="G11" s="15">
        <v>120</v>
      </c>
      <c r="H11" s="15">
        <v>57</v>
      </c>
      <c r="I11" s="15">
        <f t="shared" si="0"/>
        <v>177</v>
      </c>
      <c r="J11" s="16">
        <f t="shared" si="1"/>
        <v>0.68076923076923079</v>
      </c>
      <c r="K11" s="3">
        <f>VLOOKUP(B11,[1]D3!A:J,10,FALSE)</f>
        <v>2</v>
      </c>
    </row>
    <row r="12" spans="1:13" x14ac:dyDescent="0.25">
      <c r="A12" s="11" t="s">
        <v>0</v>
      </c>
      <c r="B12" s="12">
        <v>116</v>
      </c>
      <c r="C12" s="13" t="s">
        <v>32</v>
      </c>
      <c r="D12" s="14" t="s">
        <v>36</v>
      </c>
      <c r="E12" s="13" t="s">
        <v>37</v>
      </c>
      <c r="F12" s="13" t="s">
        <v>38</v>
      </c>
      <c r="G12" s="15">
        <v>102.5</v>
      </c>
      <c r="H12" s="15">
        <v>50</v>
      </c>
      <c r="I12" s="15">
        <f t="shared" si="0"/>
        <v>152.5</v>
      </c>
      <c r="J12" s="16">
        <f t="shared" si="1"/>
        <v>0.58653846153846156</v>
      </c>
      <c r="K12" s="3">
        <f>VLOOKUP(B12,[1]D3!A:J,10,FALSE)</f>
        <v>21</v>
      </c>
    </row>
    <row r="13" spans="1:13" x14ac:dyDescent="0.25">
      <c r="A13" s="11" t="s">
        <v>0</v>
      </c>
      <c r="B13" s="12">
        <v>117</v>
      </c>
      <c r="C13" s="13" t="s">
        <v>32</v>
      </c>
      <c r="D13" s="14" t="s">
        <v>39</v>
      </c>
      <c r="E13" s="13" t="s">
        <v>40</v>
      </c>
      <c r="F13" s="13" t="s">
        <v>41</v>
      </c>
      <c r="G13" s="15">
        <v>115.5</v>
      </c>
      <c r="H13" s="15">
        <v>53</v>
      </c>
      <c r="I13" s="15">
        <f t="shared" si="0"/>
        <v>168.5</v>
      </c>
      <c r="J13" s="16">
        <f t="shared" si="1"/>
        <v>0.64807692307692311</v>
      </c>
      <c r="K13" s="3">
        <f>VLOOKUP(B13,[1]D3!A:J,10,FALSE)</f>
        <v>8</v>
      </c>
    </row>
    <row r="14" spans="1:13" x14ac:dyDescent="0.25">
      <c r="A14" s="11" t="s">
        <v>0</v>
      </c>
      <c r="B14" s="12">
        <v>118</v>
      </c>
      <c r="C14" s="17" t="s">
        <v>42</v>
      </c>
      <c r="D14" s="14" t="s">
        <v>43</v>
      </c>
      <c r="E14" s="17" t="s">
        <v>44</v>
      </c>
      <c r="F14" s="18" t="s">
        <v>45</v>
      </c>
      <c r="G14" s="15">
        <v>106.5</v>
      </c>
      <c r="H14" s="15">
        <v>50</v>
      </c>
      <c r="I14" s="15">
        <f t="shared" si="0"/>
        <v>156.5</v>
      </c>
      <c r="J14" s="16">
        <f t="shared" si="1"/>
        <v>0.60192307692307689</v>
      </c>
      <c r="K14" s="3">
        <f>VLOOKUP(B14,[1]D3!A:J,10,FALSE)</f>
        <v>14</v>
      </c>
    </row>
    <row r="15" spans="1:13" x14ac:dyDescent="0.25">
      <c r="A15" s="11" t="s">
        <v>0</v>
      </c>
      <c r="B15" s="12">
        <v>119</v>
      </c>
      <c r="C15" s="17" t="s">
        <v>42</v>
      </c>
      <c r="D15" s="14" t="s">
        <v>46</v>
      </c>
      <c r="E15" s="17" t="s">
        <v>47</v>
      </c>
      <c r="F15" s="18" t="s">
        <v>48</v>
      </c>
      <c r="G15" s="15">
        <v>0</v>
      </c>
      <c r="H15" s="15">
        <v>0</v>
      </c>
      <c r="I15" s="15">
        <f t="shared" si="0"/>
        <v>0</v>
      </c>
      <c r="J15" s="16">
        <f t="shared" si="1"/>
        <v>0</v>
      </c>
      <c r="K15" s="3">
        <f>VLOOKUP(B15,[1]D3!A:J,10,FALSE)</f>
        <v>26</v>
      </c>
    </row>
    <row r="16" spans="1:13" x14ac:dyDescent="0.25">
      <c r="A16" s="11" t="s">
        <v>0</v>
      </c>
      <c r="B16" s="12">
        <v>120</v>
      </c>
      <c r="C16" s="17" t="s">
        <v>42</v>
      </c>
      <c r="D16" s="14" t="s">
        <v>49</v>
      </c>
      <c r="E16" s="17" t="s">
        <v>50</v>
      </c>
      <c r="F16" s="18" t="s">
        <v>51</v>
      </c>
      <c r="G16" s="15">
        <v>105</v>
      </c>
      <c r="H16" s="15">
        <v>49</v>
      </c>
      <c r="I16" s="15">
        <f t="shared" si="0"/>
        <v>154</v>
      </c>
      <c r="J16" s="16">
        <f t="shared" si="1"/>
        <v>0.59230769230769231</v>
      </c>
      <c r="K16" s="3">
        <f>VLOOKUP(B16,[1]D3!A:J,10,FALSE)</f>
        <v>18</v>
      </c>
    </row>
    <row r="17" spans="1:11" x14ac:dyDescent="0.25">
      <c r="A17" s="11" t="s">
        <v>0</v>
      </c>
      <c r="B17" s="12">
        <v>121</v>
      </c>
      <c r="C17" s="13" t="s">
        <v>52</v>
      </c>
      <c r="D17" s="14" t="s">
        <v>53</v>
      </c>
      <c r="E17" s="13" t="s">
        <v>54</v>
      </c>
      <c r="F17" s="13" t="s">
        <v>55</v>
      </c>
      <c r="G17" s="15">
        <v>116</v>
      </c>
      <c r="H17" s="15">
        <v>54</v>
      </c>
      <c r="I17" s="15">
        <f t="shared" si="0"/>
        <v>170</v>
      </c>
      <c r="J17" s="16">
        <f t="shared" si="1"/>
        <v>0.65384615384615385</v>
      </c>
      <c r="K17" s="3">
        <f>VLOOKUP(B17,[1]D3!A:J,10,FALSE)</f>
        <v>7</v>
      </c>
    </row>
    <row r="18" spans="1:11" x14ac:dyDescent="0.25">
      <c r="A18" s="11" t="s">
        <v>0</v>
      </c>
      <c r="B18" s="12">
        <v>122</v>
      </c>
      <c r="C18" s="13" t="s">
        <v>52</v>
      </c>
      <c r="D18" s="14" t="s">
        <v>56</v>
      </c>
      <c r="E18" s="13" t="s">
        <v>57</v>
      </c>
      <c r="F18" s="13" t="s">
        <v>58</v>
      </c>
      <c r="G18" s="15">
        <v>123.5</v>
      </c>
      <c r="H18" s="15">
        <v>59</v>
      </c>
      <c r="I18" s="15">
        <f t="shared" si="0"/>
        <v>182.5</v>
      </c>
      <c r="J18" s="16">
        <f t="shared" si="1"/>
        <v>0.70192307692307687</v>
      </c>
      <c r="K18" s="3">
        <f>VLOOKUP(B18,[1]D3!A:J,10,FALSE)</f>
        <v>1</v>
      </c>
    </row>
    <row r="19" spans="1:11" x14ac:dyDescent="0.25">
      <c r="A19" s="11" t="s">
        <v>0</v>
      </c>
      <c r="B19" s="19">
        <v>123</v>
      </c>
      <c r="C19" s="13" t="s">
        <v>59</v>
      </c>
      <c r="D19" s="14" t="s">
        <v>60</v>
      </c>
      <c r="E19" s="13" t="s">
        <v>61</v>
      </c>
      <c r="F19" s="13" t="s">
        <v>62</v>
      </c>
      <c r="G19" s="15">
        <v>107</v>
      </c>
      <c r="H19" s="15">
        <v>50</v>
      </c>
      <c r="I19" s="15">
        <f t="shared" si="0"/>
        <v>157</v>
      </c>
      <c r="J19" s="16">
        <f t="shared" si="1"/>
        <v>0.60384615384615381</v>
      </c>
      <c r="K19" s="3">
        <f>VLOOKUP(B19,[1]D3!A:J,10,FALSE)</f>
        <v>13</v>
      </c>
    </row>
    <row r="20" spans="1:11" x14ac:dyDescent="0.25">
      <c r="A20" s="11" t="s">
        <v>0</v>
      </c>
      <c r="B20" s="19">
        <v>124</v>
      </c>
      <c r="C20" s="13" t="s">
        <v>63</v>
      </c>
      <c r="D20" s="14" t="s">
        <v>64</v>
      </c>
      <c r="E20" s="13" t="s">
        <v>65</v>
      </c>
      <c r="F20" s="13" t="s">
        <v>66</v>
      </c>
      <c r="G20" s="15">
        <v>104.5</v>
      </c>
      <c r="H20" s="15">
        <v>48</v>
      </c>
      <c r="I20" s="15">
        <f t="shared" si="0"/>
        <v>152.5</v>
      </c>
      <c r="J20" s="16">
        <f t="shared" ref="J20:J125" si="2">I20/VLOOKUP(A20,$L$1:$M$5,2,FALSE)</f>
        <v>0.61</v>
      </c>
      <c r="K20" s="3">
        <f>VLOOKUP(B20,[1]D3!A:J,10,FALSE)</f>
        <v>22</v>
      </c>
    </row>
    <row r="21" spans="1:11" x14ac:dyDescent="0.25">
      <c r="A21" s="11" t="s">
        <v>0</v>
      </c>
      <c r="B21" s="19">
        <v>125</v>
      </c>
      <c r="C21" s="17" t="s">
        <v>67</v>
      </c>
      <c r="D21" s="14" t="s">
        <v>68</v>
      </c>
      <c r="E21" s="17" t="s">
        <v>69</v>
      </c>
      <c r="F21" s="17" t="s">
        <v>70</v>
      </c>
      <c r="G21" s="15">
        <v>116</v>
      </c>
      <c r="H21" s="15">
        <v>55</v>
      </c>
      <c r="I21" s="15">
        <f t="shared" si="0"/>
        <v>171</v>
      </c>
      <c r="J21" s="16">
        <f t="shared" si="2"/>
        <v>0.68400000000000005</v>
      </c>
      <c r="K21" s="3">
        <f>VLOOKUP(B21,[1]D3!A:J,10,FALSE)</f>
        <v>6</v>
      </c>
    </row>
    <row r="22" spans="1:11" x14ac:dyDescent="0.25">
      <c r="A22" s="11" t="s">
        <v>0</v>
      </c>
      <c r="B22" s="12">
        <v>126</v>
      </c>
      <c r="C22" s="18" t="s">
        <v>67</v>
      </c>
      <c r="D22" s="14" t="s">
        <v>71</v>
      </c>
      <c r="E22" s="18" t="s">
        <v>72</v>
      </c>
      <c r="F22" s="18" t="s">
        <v>73</v>
      </c>
      <c r="G22" s="15">
        <v>115.5</v>
      </c>
      <c r="H22" s="15">
        <v>56</v>
      </c>
      <c r="I22" s="15">
        <f t="shared" si="0"/>
        <v>171.5</v>
      </c>
      <c r="J22" s="16">
        <f t="shared" si="2"/>
        <v>0.68600000000000005</v>
      </c>
      <c r="K22" s="3">
        <f>VLOOKUP(B22,[1]D3!A:J,10,FALSE)</f>
        <v>5</v>
      </c>
    </row>
    <row r="23" spans="1:11" x14ac:dyDescent="0.25">
      <c r="A23" s="11" t="s">
        <v>0</v>
      </c>
      <c r="B23" s="12">
        <v>127</v>
      </c>
      <c r="C23" s="20" t="s">
        <v>74</v>
      </c>
      <c r="D23" s="14" t="s">
        <v>43</v>
      </c>
      <c r="E23" s="20" t="s">
        <v>75</v>
      </c>
      <c r="F23" s="20" t="s">
        <v>76</v>
      </c>
      <c r="G23" s="15">
        <v>106.5</v>
      </c>
      <c r="H23" s="15">
        <v>50</v>
      </c>
      <c r="I23" s="15">
        <f t="shared" si="0"/>
        <v>156.5</v>
      </c>
      <c r="J23" s="16">
        <f t="shared" si="2"/>
        <v>0.626</v>
      </c>
      <c r="K23" s="3">
        <f>VLOOKUP(B23,[1]D3!A:J,10,FALSE)</f>
        <v>15</v>
      </c>
    </row>
    <row r="24" spans="1:11" x14ac:dyDescent="0.25">
      <c r="A24" s="11" t="s">
        <v>0</v>
      </c>
      <c r="B24" s="12">
        <v>128</v>
      </c>
      <c r="C24" s="13" t="s">
        <v>74</v>
      </c>
      <c r="D24" s="14" t="s">
        <v>46</v>
      </c>
      <c r="E24" s="13" t="s">
        <v>77</v>
      </c>
      <c r="F24" s="13" t="s">
        <v>78</v>
      </c>
      <c r="G24" s="15">
        <v>101.5</v>
      </c>
      <c r="H24" s="15">
        <v>47</v>
      </c>
      <c r="I24" s="15">
        <f t="shared" si="0"/>
        <v>148.5</v>
      </c>
      <c r="J24" s="16">
        <f t="shared" si="2"/>
        <v>0.59399999999999997</v>
      </c>
      <c r="K24" s="3">
        <f>VLOOKUP(B24,[1]D3!A:J,10,FALSE)</f>
        <v>24</v>
      </c>
    </row>
    <row r="25" spans="1:11" x14ac:dyDescent="0.25">
      <c r="A25" s="11" t="s">
        <v>0</v>
      </c>
      <c r="B25" s="12">
        <v>129</v>
      </c>
      <c r="C25" s="21" t="s">
        <v>79</v>
      </c>
      <c r="D25" s="14" t="s">
        <v>43</v>
      </c>
      <c r="E25" s="21" t="s">
        <v>80</v>
      </c>
      <c r="F25" s="21" t="s">
        <v>81</v>
      </c>
      <c r="G25" s="15">
        <v>111.5</v>
      </c>
      <c r="H25" s="15">
        <v>52</v>
      </c>
      <c r="I25" s="15">
        <f t="shared" si="0"/>
        <v>163.5</v>
      </c>
      <c r="J25" s="16">
        <f t="shared" si="2"/>
        <v>0.65400000000000003</v>
      </c>
      <c r="K25" s="3">
        <f>VLOOKUP(B25,[1]D3!A:J,10,FALSE)</f>
        <v>9</v>
      </c>
    </row>
    <row r="26" spans="1:11" x14ac:dyDescent="0.25">
      <c r="A26" s="11" t="s">
        <v>0</v>
      </c>
      <c r="B26" s="22">
        <v>130</v>
      </c>
      <c r="C26" s="21" t="s">
        <v>79</v>
      </c>
      <c r="D26" s="14" t="s">
        <v>46</v>
      </c>
      <c r="E26" s="20" t="s">
        <v>82</v>
      </c>
      <c r="F26" s="20" t="s">
        <v>83</v>
      </c>
      <c r="G26" s="15">
        <v>110</v>
      </c>
      <c r="H26" s="15">
        <v>52</v>
      </c>
      <c r="I26" s="15">
        <f t="shared" si="0"/>
        <v>162</v>
      </c>
      <c r="J26" s="16">
        <f t="shared" si="2"/>
        <v>0.64800000000000002</v>
      </c>
      <c r="K26" s="3">
        <f>VLOOKUP(B26,[1]D3!A:J,10,FALSE)</f>
        <v>11</v>
      </c>
    </row>
    <row r="27" spans="1:11" x14ac:dyDescent="0.25">
      <c r="A27" s="11" t="s">
        <v>0</v>
      </c>
      <c r="B27" s="22">
        <v>131</v>
      </c>
      <c r="C27" s="21" t="s">
        <v>84</v>
      </c>
      <c r="D27" s="14" t="s">
        <v>43</v>
      </c>
      <c r="E27" s="13" t="s">
        <v>85</v>
      </c>
      <c r="F27" s="13" t="s">
        <v>86</v>
      </c>
      <c r="G27" s="15">
        <v>102.5</v>
      </c>
      <c r="H27" s="15">
        <v>50</v>
      </c>
      <c r="I27" s="15">
        <f t="shared" si="0"/>
        <v>152.5</v>
      </c>
      <c r="J27" s="16">
        <f t="shared" si="2"/>
        <v>0.61</v>
      </c>
      <c r="K27" s="3">
        <f>VLOOKUP(B27,[1]D3!A:J,10,FALSE)</f>
        <v>23</v>
      </c>
    </row>
    <row r="28" spans="1:11" x14ac:dyDescent="0.25">
      <c r="A28" s="11" t="s">
        <v>0</v>
      </c>
      <c r="B28" s="23">
        <v>132</v>
      </c>
      <c r="C28" s="13" t="s">
        <v>84</v>
      </c>
      <c r="D28" s="14" t="s">
        <v>46</v>
      </c>
      <c r="E28" s="13" t="s">
        <v>87</v>
      </c>
      <c r="F28" s="13" t="s">
        <v>88</v>
      </c>
      <c r="G28" s="15">
        <v>103.5</v>
      </c>
      <c r="H28" s="15">
        <v>50</v>
      </c>
      <c r="I28" s="15">
        <f t="shared" si="0"/>
        <v>153.5</v>
      </c>
      <c r="J28" s="16">
        <f t="shared" si="2"/>
        <v>0.61399999999999999</v>
      </c>
      <c r="K28" s="3">
        <f>VLOOKUP(B28,[1]D3!A:J,10,FALSE)</f>
        <v>19</v>
      </c>
    </row>
    <row r="29" spans="1:11" x14ac:dyDescent="0.25">
      <c r="A29" s="11" t="s">
        <v>0</v>
      </c>
      <c r="B29" s="23">
        <v>133</v>
      </c>
      <c r="C29" s="13" t="s">
        <v>84</v>
      </c>
      <c r="D29" s="14" t="s">
        <v>49</v>
      </c>
      <c r="E29" s="13" t="s">
        <v>89</v>
      </c>
      <c r="F29" s="13" t="s">
        <v>90</v>
      </c>
      <c r="G29" s="15">
        <v>105</v>
      </c>
      <c r="H29" s="15">
        <v>48</v>
      </c>
      <c r="I29" s="15">
        <f t="shared" si="0"/>
        <v>153</v>
      </c>
      <c r="J29" s="16">
        <f t="shared" si="2"/>
        <v>0.61199999999999999</v>
      </c>
      <c r="K29" s="3">
        <f>VLOOKUP(B29,[1]D3!A:J,10,FALSE)</f>
        <v>20</v>
      </c>
    </row>
    <row r="30" spans="1:11" x14ac:dyDescent="0.25">
      <c r="A30" s="11" t="s">
        <v>0</v>
      </c>
      <c r="B30" s="12">
        <v>134</v>
      </c>
      <c r="C30" s="24" t="s">
        <v>67</v>
      </c>
      <c r="D30" s="25" t="s">
        <v>91</v>
      </c>
      <c r="E30" s="26" t="s">
        <v>92</v>
      </c>
      <c r="F30" s="26" t="s">
        <v>93</v>
      </c>
      <c r="G30" s="27">
        <v>97</v>
      </c>
      <c r="H30" s="27">
        <v>47</v>
      </c>
      <c r="I30" s="27">
        <f t="shared" si="0"/>
        <v>144</v>
      </c>
      <c r="J30" s="28">
        <f t="shared" si="2"/>
        <v>0.57599999999999996</v>
      </c>
      <c r="K30" s="3" t="e">
        <f>VLOOKUP(B30,[1]D3!A:J,10,FALSE)</f>
        <v>#N/A</v>
      </c>
    </row>
    <row r="31" spans="1:11" x14ac:dyDescent="0.25">
      <c r="A31" s="11" t="s">
        <v>0</v>
      </c>
      <c r="B31" s="12">
        <v>135</v>
      </c>
      <c r="C31" s="26" t="s">
        <v>32</v>
      </c>
      <c r="D31" s="25" t="s">
        <v>91</v>
      </c>
      <c r="E31" s="26" t="s">
        <v>94</v>
      </c>
      <c r="F31" s="26" t="s">
        <v>95</v>
      </c>
      <c r="G31" s="27">
        <v>107</v>
      </c>
      <c r="H31" s="27">
        <v>49</v>
      </c>
      <c r="I31" s="27">
        <f t="shared" si="0"/>
        <v>156</v>
      </c>
      <c r="J31" s="28">
        <f t="shared" si="2"/>
        <v>0.624</v>
      </c>
      <c r="K31" s="3" t="e">
        <f>VLOOKUP(B31,[1]D3!A:J,10,FALSE)</f>
        <v>#N/A</v>
      </c>
    </row>
    <row r="32" spans="1:11" x14ac:dyDescent="0.25">
      <c r="A32" s="11" t="s">
        <v>0</v>
      </c>
      <c r="B32" s="12">
        <v>136</v>
      </c>
      <c r="C32" s="26" t="s">
        <v>16</v>
      </c>
      <c r="D32" s="25" t="s">
        <v>91</v>
      </c>
      <c r="E32" s="26" t="s">
        <v>96</v>
      </c>
      <c r="F32" s="26" t="s">
        <v>97</v>
      </c>
      <c r="G32" s="27">
        <v>0</v>
      </c>
      <c r="H32" s="27">
        <v>0</v>
      </c>
      <c r="I32" s="27">
        <f t="shared" si="0"/>
        <v>0</v>
      </c>
      <c r="J32" s="28">
        <f t="shared" si="2"/>
        <v>0</v>
      </c>
      <c r="K32" s="3" t="e">
        <f>VLOOKUP(B32,[1]D3!A:J,10,FALSE)</f>
        <v>#N/A</v>
      </c>
    </row>
    <row r="33" spans="1:11" x14ac:dyDescent="0.25">
      <c r="A33" s="11" t="s">
        <v>0</v>
      </c>
      <c r="B33" s="19">
        <v>137</v>
      </c>
      <c r="C33" s="26" t="s">
        <v>79</v>
      </c>
      <c r="D33" s="25" t="s">
        <v>91</v>
      </c>
      <c r="E33" s="26" t="s">
        <v>98</v>
      </c>
      <c r="F33" s="26" t="s">
        <v>99</v>
      </c>
      <c r="G33" s="27">
        <v>100.5</v>
      </c>
      <c r="H33" s="27">
        <v>49</v>
      </c>
      <c r="I33" s="27">
        <f t="shared" si="0"/>
        <v>149.5</v>
      </c>
      <c r="J33" s="28">
        <f t="shared" si="2"/>
        <v>0.59799999999999998</v>
      </c>
      <c r="K33" s="3" t="e">
        <f>VLOOKUP(B33,[1]D3!A:J,10,FALSE)</f>
        <v>#N/A</v>
      </c>
    </row>
    <row r="34" spans="1:11" x14ac:dyDescent="0.25">
      <c r="A34" s="11" t="s">
        <v>0</v>
      </c>
      <c r="B34" s="19">
        <v>138</v>
      </c>
      <c r="C34" s="26" t="s">
        <v>100</v>
      </c>
      <c r="D34" s="25" t="s">
        <v>91</v>
      </c>
      <c r="E34" s="26" t="s">
        <v>101</v>
      </c>
      <c r="F34" s="26" t="s">
        <v>102</v>
      </c>
      <c r="G34" s="27">
        <v>103.5</v>
      </c>
      <c r="H34" s="27">
        <v>50</v>
      </c>
      <c r="I34" s="27">
        <f t="shared" si="0"/>
        <v>153.5</v>
      </c>
      <c r="J34" s="28">
        <f t="shared" si="2"/>
        <v>0.61399999999999999</v>
      </c>
      <c r="K34" s="3" t="e">
        <f>VLOOKUP(B34,[1]D3!A:J,10,FALSE)</f>
        <v>#N/A</v>
      </c>
    </row>
    <row r="35" spans="1:11" x14ac:dyDescent="0.25">
      <c r="A35" s="11" t="s">
        <v>0</v>
      </c>
      <c r="B35" s="19">
        <v>139</v>
      </c>
      <c r="C35" s="26" t="s">
        <v>100</v>
      </c>
      <c r="D35" s="25" t="s">
        <v>91</v>
      </c>
      <c r="E35" s="26" t="s">
        <v>103</v>
      </c>
      <c r="F35" s="26" t="s">
        <v>104</v>
      </c>
      <c r="G35" s="27">
        <v>88</v>
      </c>
      <c r="H35" s="27">
        <v>44</v>
      </c>
      <c r="I35" s="27">
        <f t="shared" si="0"/>
        <v>132</v>
      </c>
      <c r="J35" s="28">
        <f t="shared" si="2"/>
        <v>0.52800000000000002</v>
      </c>
      <c r="K35" s="3" t="e">
        <f>VLOOKUP(B35,[1]D3!A:J,10,FALSE)</f>
        <v>#N/A</v>
      </c>
    </row>
    <row r="36" spans="1:11" x14ac:dyDescent="0.25">
      <c r="A36" s="11" t="s">
        <v>0</v>
      </c>
      <c r="B36" s="19">
        <v>140</v>
      </c>
      <c r="C36" s="20" t="s">
        <v>105</v>
      </c>
      <c r="D36" s="14" t="s">
        <v>7</v>
      </c>
      <c r="E36" s="18" t="s">
        <v>106</v>
      </c>
      <c r="F36" s="20" t="s">
        <v>107</v>
      </c>
      <c r="G36" s="15">
        <v>112.5</v>
      </c>
      <c r="H36" s="15">
        <v>51</v>
      </c>
      <c r="I36" s="15">
        <f t="shared" si="0"/>
        <v>163.5</v>
      </c>
      <c r="J36" s="16">
        <f t="shared" si="2"/>
        <v>0.65400000000000003</v>
      </c>
      <c r="K36" s="3">
        <f>VLOOKUP(B36,[1]D3!A:J,10,FALSE)</f>
        <v>10</v>
      </c>
    </row>
    <row r="37" spans="1:11" ht="15.75" thickBot="1" x14ac:dyDescent="0.3">
      <c r="A37" s="29" t="s">
        <v>0</v>
      </c>
      <c r="B37" s="30">
        <v>141</v>
      </c>
      <c r="C37" s="31" t="s">
        <v>108</v>
      </c>
      <c r="D37" s="32" t="s">
        <v>7</v>
      </c>
      <c r="E37" s="31" t="s">
        <v>109</v>
      </c>
      <c r="F37" s="31" t="s">
        <v>110</v>
      </c>
      <c r="G37" s="33">
        <v>105</v>
      </c>
      <c r="H37" s="33">
        <v>50</v>
      </c>
      <c r="I37" s="33">
        <f t="shared" si="0"/>
        <v>155</v>
      </c>
      <c r="J37" s="34">
        <f t="shared" si="2"/>
        <v>0.62</v>
      </c>
      <c r="K37" s="3">
        <f>VLOOKUP(B37,[1]D3!A:J,10,FALSE)</f>
        <v>16</v>
      </c>
    </row>
    <row r="38" spans="1:11" ht="15.75" thickTop="1" x14ac:dyDescent="0.25">
      <c r="A38" s="1" t="s">
        <v>1</v>
      </c>
      <c r="B38" s="35">
        <v>320</v>
      </c>
      <c r="C38" s="36" t="s">
        <v>16</v>
      </c>
      <c r="D38" s="37" t="s">
        <v>17</v>
      </c>
      <c r="E38" s="35" t="s">
        <v>111</v>
      </c>
      <c r="F38" s="35" t="s">
        <v>112</v>
      </c>
      <c r="G38" s="38">
        <v>101.5</v>
      </c>
      <c r="H38" s="38">
        <v>52</v>
      </c>
      <c r="I38" s="38">
        <f t="shared" si="0"/>
        <v>153.5</v>
      </c>
      <c r="J38" s="39">
        <f t="shared" si="2"/>
        <v>0.63958333333333328</v>
      </c>
      <c r="K38" s="3">
        <f>VLOOKUP(B38,[1]D10!A:J,10,FALSE)</f>
        <v>21</v>
      </c>
    </row>
    <row r="39" spans="1:11" x14ac:dyDescent="0.25">
      <c r="A39" s="11" t="s">
        <v>1</v>
      </c>
      <c r="B39" s="18">
        <v>321</v>
      </c>
      <c r="C39" s="13" t="s">
        <v>16</v>
      </c>
      <c r="D39" s="14" t="s">
        <v>20</v>
      </c>
      <c r="E39" s="18" t="s">
        <v>113</v>
      </c>
      <c r="F39" s="18" t="s">
        <v>114</v>
      </c>
      <c r="G39" s="15">
        <v>97.5</v>
      </c>
      <c r="H39" s="15">
        <v>50</v>
      </c>
      <c r="I39" s="15">
        <f t="shared" si="0"/>
        <v>147.5</v>
      </c>
      <c r="J39" s="16">
        <f t="shared" si="2"/>
        <v>0.61458333333333337</v>
      </c>
      <c r="K39" s="3">
        <f>VLOOKUP(B39,[1]D10!A:J,10,FALSE)</f>
        <v>25</v>
      </c>
    </row>
    <row r="40" spans="1:11" x14ac:dyDescent="0.25">
      <c r="A40" s="11" t="s">
        <v>1</v>
      </c>
      <c r="B40" s="18">
        <v>322</v>
      </c>
      <c r="C40" s="13" t="s">
        <v>16</v>
      </c>
      <c r="D40" s="14" t="s">
        <v>23</v>
      </c>
      <c r="E40" s="18" t="s">
        <v>115</v>
      </c>
      <c r="F40" s="18" t="s">
        <v>116</v>
      </c>
      <c r="G40" s="15">
        <v>102.5</v>
      </c>
      <c r="H40" s="15">
        <v>51</v>
      </c>
      <c r="I40" s="15">
        <f t="shared" si="0"/>
        <v>153.5</v>
      </c>
      <c r="J40" s="16">
        <f t="shared" si="2"/>
        <v>0.63958333333333328</v>
      </c>
      <c r="K40" s="3">
        <f>VLOOKUP(B40,[1]D10!A:J,10,FALSE)</f>
        <v>20</v>
      </c>
    </row>
    <row r="41" spans="1:11" x14ac:dyDescent="0.25">
      <c r="A41" s="11" t="s">
        <v>1</v>
      </c>
      <c r="B41" s="18">
        <v>323</v>
      </c>
      <c r="C41" s="13" t="s">
        <v>16</v>
      </c>
      <c r="D41" s="14" t="s">
        <v>26</v>
      </c>
      <c r="E41" s="18" t="s">
        <v>117</v>
      </c>
      <c r="F41" s="18" t="s">
        <v>118</v>
      </c>
      <c r="G41" s="15">
        <v>102.5</v>
      </c>
      <c r="H41" s="15">
        <v>52</v>
      </c>
      <c r="I41" s="15">
        <f t="shared" si="0"/>
        <v>154.5</v>
      </c>
      <c r="J41" s="16">
        <f t="shared" si="2"/>
        <v>0.64375000000000004</v>
      </c>
      <c r="K41" s="3">
        <f>VLOOKUP(B41,[1]D10!A:J,10,FALSE)</f>
        <v>18</v>
      </c>
    </row>
    <row r="42" spans="1:11" x14ac:dyDescent="0.25">
      <c r="A42" s="11" t="s">
        <v>1</v>
      </c>
      <c r="B42" s="18">
        <v>324</v>
      </c>
      <c r="C42" s="13" t="s">
        <v>16</v>
      </c>
      <c r="D42" s="14" t="s">
        <v>29</v>
      </c>
      <c r="E42" s="18" t="s">
        <v>119</v>
      </c>
      <c r="F42" s="18" t="s">
        <v>120</v>
      </c>
      <c r="G42" s="15">
        <v>104</v>
      </c>
      <c r="H42" s="15">
        <v>52</v>
      </c>
      <c r="I42" s="15">
        <f t="shared" si="0"/>
        <v>156</v>
      </c>
      <c r="J42" s="16">
        <f t="shared" si="2"/>
        <v>0.65</v>
      </c>
      <c r="K42" s="3">
        <f>VLOOKUP(B42,[1]D10!A:J,10,FALSE)</f>
        <v>17</v>
      </c>
    </row>
    <row r="43" spans="1:11" x14ac:dyDescent="0.25">
      <c r="A43" s="11" t="s">
        <v>1</v>
      </c>
      <c r="B43" s="12">
        <v>325</v>
      </c>
      <c r="C43" s="13" t="s">
        <v>32</v>
      </c>
      <c r="D43" s="14" t="s">
        <v>33</v>
      </c>
      <c r="E43" s="18" t="s">
        <v>121</v>
      </c>
      <c r="F43" s="18" t="s">
        <v>122</v>
      </c>
      <c r="G43" s="15">
        <v>116</v>
      </c>
      <c r="H43" s="15">
        <v>59</v>
      </c>
      <c r="I43" s="15">
        <f t="shared" si="0"/>
        <v>175</v>
      </c>
      <c r="J43" s="16">
        <f t="shared" si="2"/>
        <v>0.72916666666666663</v>
      </c>
      <c r="K43" s="3">
        <f>VLOOKUP(B43,[1]D10!A:J,10,FALSE)</f>
        <v>2</v>
      </c>
    </row>
    <row r="44" spans="1:11" x14ac:dyDescent="0.25">
      <c r="A44" s="11" t="s">
        <v>1</v>
      </c>
      <c r="B44" s="12">
        <v>326</v>
      </c>
      <c r="C44" s="13" t="s">
        <v>32</v>
      </c>
      <c r="D44" s="14" t="s">
        <v>36</v>
      </c>
      <c r="E44" s="18" t="s">
        <v>123</v>
      </c>
      <c r="F44" s="18" t="s">
        <v>124</v>
      </c>
      <c r="G44" s="15">
        <v>108.5</v>
      </c>
      <c r="H44" s="15">
        <v>53</v>
      </c>
      <c r="I44" s="15">
        <f t="shared" si="0"/>
        <v>161.5</v>
      </c>
      <c r="J44" s="16">
        <f t="shared" si="2"/>
        <v>0.67291666666666672</v>
      </c>
      <c r="K44" s="3">
        <f>VLOOKUP(B44,[1]D10!A:J,10,FALSE)</f>
        <v>11</v>
      </c>
    </row>
    <row r="45" spans="1:11" x14ac:dyDescent="0.25">
      <c r="A45" s="11" t="s">
        <v>1</v>
      </c>
      <c r="B45" s="12">
        <v>327</v>
      </c>
      <c r="C45" s="13" t="s">
        <v>32</v>
      </c>
      <c r="D45" s="14" t="s">
        <v>39</v>
      </c>
      <c r="E45" s="18" t="s">
        <v>125</v>
      </c>
      <c r="F45" s="18" t="s">
        <v>126</v>
      </c>
      <c r="G45" s="15">
        <v>102</v>
      </c>
      <c r="H45" s="15">
        <v>50</v>
      </c>
      <c r="I45" s="15">
        <f t="shared" si="0"/>
        <v>152</v>
      </c>
      <c r="J45" s="16">
        <f t="shared" si="2"/>
        <v>0.6333333333333333</v>
      </c>
      <c r="K45" s="3">
        <f>VLOOKUP(B45,[1]D10!A:J,10,FALSE)</f>
        <v>24</v>
      </c>
    </row>
    <row r="46" spans="1:11" x14ac:dyDescent="0.25">
      <c r="A46" s="11" t="s">
        <v>1</v>
      </c>
      <c r="B46" s="12">
        <v>328</v>
      </c>
      <c r="C46" s="17" t="s">
        <v>42</v>
      </c>
      <c r="D46" s="14" t="s">
        <v>43</v>
      </c>
      <c r="E46" s="15" t="s">
        <v>127</v>
      </c>
      <c r="F46" s="18" t="s">
        <v>128</v>
      </c>
      <c r="G46" s="15">
        <v>104.5</v>
      </c>
      <c r="H46" s="15">
        <v>52</v>
      </c>
      <c r="I46" s="15">
        <f t="shared" si="0"/>
        <v>156.5</v>
      </c>
      <c r="J46" s="16">
        <f t="shared" si="2"/>
        <v>0.65208333333333335</v>
      </c>
      <c r="K46" s="3">
        <f>VLOOKUP(B46,[1]D10!A:J,10,FALSE)</f>
        <v>15</v>
      </c>
    </row>
    <row r="47" spans="1:11" x14ac:dyDescent="0.25">
      <c r="A47" s="11" t="s">
        <v>1</v>
      </c>
      <c r="B47" s="12">
        <v>329</v>
      </c>
      <c r="C47" s="17" t="s">
        <v>42</v>
      </c>
      <c r="D47" s="14" t="s">
        <v>49</v>
      </c>
      <c r="E47" s="15" t="s">
        <v>129</v>
      </c>
      <c r="F47" s="18" t="s">
        <v>130</v>
      </c>
      <c r="G47" s="15">
        <v>115</v>
      </c>
      <c r="H47" s="15">
        <v>58</v>
      </c>
      <c r="I47" s="15">
        <f t="shared" si="0"/>
        <v>173</v>
      </c>
      <c r="J47" s="16">
        <f t="shared" si="2"/>
        <v>0.72083333333333333</v>
      </c>
      <c r="K47" s="3">
        <f>VLOOKUP(B47,[1]D10!A:J,10,FALSE)</f>
        <v>4</v>
      </c>
    </row>
    <row r="48" spans="1:11" x14ac:dyDescent="0.25">
      <c r="A48" s="11" t="s">
        <v>1</v>
      </c>
      <c r="B48" s="12">
        <v>330</v>
      </c>
      <c r="C48" s="13" t="s">
        <v>52</v>
      </c>
      <c r="D48" s="14" t="s">
        <v>53</v>
      </c>
      <c r="E48" s="13" t="s">
        <v>131</v>
      </c>
      <c r="F48" s="13" t="s">
        <v>132</v>
      </c>
      <c r="G48" s="15">
        <v>101.5</v>
      </c>
      <c r="H48" s="15">
        <v>51</v>
      </c>
      <c r="I48" s="15">
        <f t="shared" si="0"/>
        <v>152.5</v>
      </c>
      <c r="J48" s="16">
        <f t="shared" si="2"/>
        <v>0.63541666666666663</v>
      </c>
      <c r="K48" s="3">
        <f>VLOOKUP(B48,[1]D10!A:J,10,FALSE)</f>
        <v>22</v>
      </c>
    </row>
    <row r="49" spans="1:11" x14ac:dyDescent="0.25">
      <c r="A49" s="11" t="s">
        <v>1</v>
      </c>
      <c r="B49" s="12">
        <v>331</v>
      </c>
      <c r="C49" s="13" t="s">
        <v>52</v>
      </c>
      <c r="D49" s="14" t="s">
        <v>56</v>
      </c>
      <c r="E49" s="13" t="s">
        <v>89</v>
      </c>
      <c r="F49" s="13" t="s">
        <v>133</v>
      </c>
      <c r="G49" s="15">
        <v>101</v>
      </c>
      <c r="H49" s="15">
        <v>51</v>
      </c>
      <c r="I49" s="15">
        <f t="shared" si="0"/>
        <v>152</v>
      </c>
      <c r="J49" s="16">
        <f t="shared" si="2"/>
        <v>0.6333333333333333</v>
      </c>
      <c r="K49" s="3">
        <f>VLOOKUP(B49,[1]D10!A:J,10,FALSE)</f>
        <v>23</v>
      </c>
    </row>
    <row r="50" spans="1:11" x14ac:dyDescent="0.25">
      <c r="A50" s="11" t="s">
        <v>1</v>
      </c>
      <c r="B50" s="12">
        <v>332</v>
      </c>
      <c r="C50" s="13" t="s">
        <v>59</v>
      </c>
      <c r="D50" s="14" t="s">
        <v>60</v>
      </c>
      <c r="E50" s="18" t="s">
        <v>134</v>
      </c>
      <c r="F50" s="18" t="s">
        <v>135</v>
      </c>
      <c r="G50" s="15">
        <v>113</v>
      </c>
      <c r="H50" s="15">
        <v>58</v>
      </c>
      <c r="I50" s="15">
        <f t="shared" si="0"/>
        <v>171</v>
      </c>
      <c r="J50" s="16">
        <f t="shared" si="2"/>
        <v>0.71250000000000002</v>
      </c>
      <c r="K50" s="3">
        <f>VLOOKUP(B50,[1]D10!A:J,10,FALSE)</f>
        <v>6</v>
      </c>
    </row>
    <row r="51" spans="1:11" x14ac:dyDescent="0.25">
      <c r="A51" s="11" t="s">
        <v>1</v>
      </c>
      <c r="B51" s="12">
        <v>333</v>
      </c>
      <c r="C51" s="18" t="s">
        <v>59</v>
      </c>
      <c r="D51" s="14" t="s">
        <v>64</v>
      </c>
      <c r="E51" s="18" t="s">
        <v>136</v>
      </c>
      <c r="F51" s="18" t="s">
        <v>137</v>
      </c>
      <c r="G51" s="15">
        <v>97</v>
      </c>
      <c r="H51" s="15">
        <v>49</v>
      </c>
      <c r="I51" s="15">
        <f t="shared" si="0"/>
        <v>146</v>
      </c>
      <c r="J51" s="16">
        <f t="shared" si="2"/>
        <v>0.60833333333333328</v>
      </c>
      <c r="K51" s="3">
        <f>VLOOKUP(B51,[1]D10!A:J,10,FALSE)</f>
        <v>26</v>
      </c>
    </row>
    <row r="52" spans="1:11" x14ac:dyDescent="0.25">
      <c r="A52" s="11" t="s">
        <v>1</v>
      </c>
      <c r="B52" s="12">
        <v>334</v>
      </c>
      <c r="C52" s="13" t="s">
        <v>67</v>
      </c>
      <c r="D52" s="14" t="s">
        <v>68</v>
      </c>
      <c r="E52" s="18" t="s">
        <v>138</v>
      </c>
      <c r="F52" s="18" t="s">
        <v>139</v>
      </c>
      <c r="G52" s="15">
        <v>117</v>
      </c>
      <c r="H52" s="15">
        <v>59</v>
      </c>
      <c r="I52" s="15">
        <f t="shared" si="0"/>
        <v>176</v>
      </c>
      <c r="J52" s="16">
        <f t="shared" si="2"/>
        <v>0.73333333333333328</v>
      </c>
      <c r="K52" s="3">
        <f>VLOOKUP(B52,[1]D10!A:J,10,FALSE)</f>
        <v>1</v>
      </c>
    </row>
    <row r="53" spans="1:11" x14ac:dyDescent="0.25">
      <c r="A53" s="11" t="s">
        <v>1</v>
      </c>
      <c r="B53" s="19">
        <v>335</v>
      </c>
      <c r="C53" s="17" t="s">
        <v>67</v>
      </c>
      <c r="D53" s="14" t="s">
        <v>71</v>
      </c>
      <c r="E53" s="15" t="s">
        <v>140</v>
      </c>
      <c r="F53" s="15" t="s">
        <v>141</v>
      </c>
      <c r="G53" s="15">
        <v>116</v>
      </c>
      <c r="H53" s="15">
        <v>58</v>
      </c>
      <c r="I53" s="15">
        <f t="shared" si="0"/>
        <v>174</v>
      </c>
      <c r="J53" s="16">
        <f t="shared" si="2"/>
        <v>0.72499999999999998</v>
      </c>
      <c r="K53" s="3">
        <f>VLOOKUP(B53,[1]D10!A:J,10,FALSE)</f>
        <v>3</v>
      </c>
    </row>
    <row r="54" spans="1:11" x14ac:dyDescent="0.25">
      <c r="A54" s="11" t="s">
        <v>1</v>
      </c>
      <c r="B54" s="12">
        <v>336</v>
      </c>
      <c r="C54" s="20" t="s">
        <v>142</v>
      </c>
      <c r="D54" s="14" t="s">
        <v>143</v>
      </c>
      <c r="E54" s="20" t="s">
        <v>144</v>
      </c>
      <c r="F54" s="20" t="s">
        <v>145</v>
      </c>
      <c r="G54" s="15">
        <v>113.5</v>
      </c>
      <c r="H54" s="15">
        <v>59</v>
      </c>
      <c r="I54" s="15">
        <f t="shared" si="0"/>
        <v>172.5</v>
      </c>
      <c r="J54" s="16">
        <f t="shared" si="2"/>
        <v>0.71875</v>
      </c>
      <c r="K54" s="3">
        <f>VLOOKUP(B54,[1]D10!A:J,10,FALSE)</f>
        <v>5</v>
      </c>
    </row>
    <row r="55" spans="1:11" x14ac:dyDescent="0.25">
      <c r="A55" s="11" t="s">
        <v>1</v>
      </c>
      <c r="B55" s="12">
        <v>337</v>
      </c>
      <c r="C55" s="21" t="s">
        <v>146</v>
      </c>
      <c r="D55" s="14" t="s">
        <v>147</v>
      </c>
      <c r="E55" s="20" t="s">
        <v>148</v>
      </c>
      <c r="F55" s="20" t="s">
        <v>149</v>
      </c>
      <c r="G55" s="15">
        <v>108.5</v>
      </c>
      <c r="H55" s="15">
        <v>54</v>
      </c>
      <c r="I55" s="15">
        <f t="shared" si="0"/>
        <v>162.5</v>
      </c>
      <c r="J55" s="16">
        <f t="shared" si="2"/>
        <v>0.67708333333333337</v>
      </c>
      <c r="K55" s="3">
        <f>VLOOKUP(B55,[1]D10!A:J,10,FALSE)</f>
        <v>9</v>
      </c>
    </row>
    <row r="56" spans="1:11" x14ac:dyDescent="0.25">
      <c r="A56" s="11" t="s">
        <v>1</v>
      </c>
      <c r="B56" s="12">
        <v>338</v>
      </c>
      <c r="C56" s="13" t="s">
        <v>84</v>
      </c>
      <c r="D56" s="14" t="s">
        <v>143</v>
      </c>
      <c r="E56" s="18" t="s">
        <v>150</v>
      </c>
      <c r="F56" s="18" t="s">
        <v>151</v>
      </c>
      <c r="G56" s="15">
        <v>110</v>
      </c>
      <c r="H56" s="15">
        <v>55</v>
      </c>
      <c r="I56" s="15">
        <f t="shared" si="0"/>
        <v>165</v>
      </c>
      <c r="J56" s="16">
        <f t="shared" si="2"/>
        <v>0.6875</v>
      </c>
      <c r="K56" s="3">
        <f>VLOOKUP(B56,[1]D10!A:J,10,FALSE)</f>
        <v>8</v>
      </c>
    </row>
    <row r="57" spans="1:11" x14ac:dyDescent="0.25">
      <c r="A57" s="11" t="s">
        <v>1</v>
      </c>
      <c r="B57" s="12">
        <v>339</v>
      </c>
      <c r="C57" s="21" t="s">
        <v>84</v>
      </c>
      <c r="D57" s="14" t="s">
        <v>147</v>
      </c>
      <c r="E57" s="18" t="s">
        <v>152</v>
      </c>
      <c r="F57" s="18" t="s">
        <v>153</v>
      </c>
      <c r="G57" s="15">
        <v>108</v>
      </c>
      <c r="H57" s="15">
        <v>54</v>
      </c>
      <c r="I57" s="15">
        <f t="shared" si="0"/>
        <v>162</v>
      </c>
      <c r="J57" s="16">
        <f t="shared" si="2"/>
        <v>0.67500000000000004</v>
      </c>
      <c r="K57" s="3">
        <f>VLOOKUP(B57,[1]D10!A:J,10,FALSE)</f>
        <v>10</v>
      </c>
    </row>
    <row r="58" spans="1:11" x14ac:dyDescent="0.25">
      <c r="A58" s="11" t="s">
        <v>1</v>
      </c>
      <c r="B58" s="23">
        <v>340</v>
      </c>
      <c r="C58" s="18" t="s">
        <v>84</v>
      </c>
      <c r="D58" s="14" t="s">
        <v>154</v>
      </c>
      <c r="E58" s="18" t="s">
        <v>155</v>
      </c>
      <c r="F58" s="18" t="s">
        <v>156</v>
      </c>
      <c r="G58" s="15">
        <v>104</v>
      </c>
      <c r="H58" s="15">
        <v>52</v>
      </c>
      <c r="I58" s="15">
        <f t="shared" si="0"/>
        <v>156</v>
      </c>
      <c r="J58" s="16">
        <f t="shared" si="2"/>
        <v>0.65</v>
      </c>
      <c r="K58" s="3">
        <f>VLOOKUP(B58,[1]D10!A:J,10,FALSE)</f>
        <v>16</v>
      </c>
    </row>
    <row r="59" spans="1:11" x14ac:dyDescent="0.25">
      <c r="A59" s="11" t="s">
        <v>1</v>
      </c>
      <c r="B59" s="23">
        <v>341</v>
      </c>
      <c r="C59" s="13" t="s">
        <v>105</v>
      </c>
      <c r="D59" s="14" t="s">
        <v>7</v>
      </c>
      <c r="E59" s="18" t="s">
        <v>157</v>
      </c>
      <c r="F59" s="18" t="s">
        <v>158</v>
      </c>
      <c r="G59" s="15">
        <v>106.5</v>
      </c>
      <c r="H59" s="15">
        <v>53</v>
      </c>
      <c r="I59" s="15">
        <f t="shared" si="0"/>
        <v>159.5</v>
      </c>
      <c r="J59" s="16">
        <f t="shared" si="2"/>
        <v>0.6645833333333333</v>
      </c>
      <c r="K59" s="3">
        <f>VLOOKUP(B59,[1]D10!A:J,10,FALSE)</f>
        <v>14</v>
      </c>
    </row>
    <row r="60" spans="1:11" x14ac:dyDescent="0.25">
      <c r="A60" s="11" t="s">
        <v>1</v>
      </c>
      <c r="B60" s="23">
        <v>342</v>
      </c>
      <c r="C60" s="24" t="s">
        <v>32</v>
      </c>
      <c r="D60" s="25" t="s">
        <v>91</v>
      </c>
      <c r="E60" s="26" t="s">
        <v>159</v>
      </c>
      <c r="F60" s="26" t="s">
        <v>160</v>
      </c>
      <c r="G60" s="27">
        <v>105.5</v>
      </c>
      <c r="H60" s="27">
        <v>53</v>
      </c>
      <c r="I60" s="27">
        <f t="shared" si="0"/>
        <v>158.5</v>
      </c>
      <c r="J60" s="28">
        <f t="shared" si="2"/>
        <v>0.66041666666666665</v>
      </c>
      <c r="K60" s="3" t="e">
        <f>VLOOKUP(B60,[1]D10!A:J,10,FALSE)</f>
        <v>#N/A</v>
      </c>
    </row>
    <row r="61" spans="1:11" x14ac:dyDescent="0.25">
      <c r="A61" s="11" t="s">
        <v>1</v>
      </c>
      <c r="B61" s="23">
        <v>343</v>
      </c>
      <c r="C61" s="40" t="s">
        <v>16</v>
      </c>
      <c r="D61" s="25" t="s">
        <v>91</v>
      </c>
      <c r="E61" s="40" t="s">
        <v>161</v>
      </c>
      <c r="F61" s="40" t="s">
        <v>162</v>
      </c>
      <c r="G61" s="27">
        <v>99</v>
      </c>
      <c r="H61" s="27">
        <v>50</v>
      </c>
      <c r="I61" s="27">
        <f t="shared" si="0"/>
        <v>149</v>
      </c>
      <c r="J61" s="28">
        <f t="shared" si="2"/>
        <v>0.62083333333333335</v>
      </c>
      <c r="K61" s="3" t="e">
        <f>VLOOKUP(B61,[1]D10!A:J,10,FALSE)</f>
        <v>#N/A</v>
      </c>
    </row>
    <row r="62" spans="1:11" x14ac:dyDescent="0.25">
      <c r="A62" s="11" t="s">
        <v>1</v>
      </c>
      <c r="B62" s="12">
        <v>344</v>
      </c>
      <c r="C62" s="26" t="s">
        <v>79</v>
      </c>
      <c r="D62" s="25" t="s">
        <v>91</v>
      </c>
      <c r="E62" s="26" t="s">
        <v>163</v>
      </c>
      <c r="F62" s="26" t="s">
        <v>164</v>
      </c>
      <c r="G62" s="27">
        <v>98.5</v>
      </c>
      <c r="H62" s="27">
        <v>49</v>
      </c>
      <c r="I62" s="27">
        <f t="shared" si="0"/>
        <v>147.5</v>
      </c>
      <c r="J62" s="28">
        <f t="shared" si="2"/>
        <v>0.61458333333333337</v>
      </c>
      <c r="K62" s="3" t="e">
        <f>VLOOKUP(B62,[1]D10!A:J,10,FALSE)</f>
        <v>#N/A</v>
      </c>
    </row>
    <row r="63" spans="1:11" x14ac:dyDescent="0.25">
      <c r="A63" s="11" t="s">
        <v>1</v>
      </c>
      <c r="B63" s="12">
        <v>345</v>
      </c>
      <c r="C63" s="41" t="s">
        <v>79</v>
      </c>
      <c r="D63" s="14" t="s">
        <v>143</v>
      </c>
      <c r="E63" s="41" t="s">
        <v>165</v>
      </c>
      <c r="F63" s="41" t="s">
        <v>166</v>
      </c>
      <c r="G63" s="15">
        <v>101.5</v>
      </c>
      <c r="H63" s="15">
        <v>52</v>
      </c>
      <c r="I63" s="15">
        <f t="shared" si="0"/>
        <v>153.5</v>
      </c>
      <c r="J63" s="16">
        <f t="shared" si="2"/>
        <v>0.63958333333333328</v>
      </c>
      <c r="K63" s="3">
        <f>VLOOKUP(B63,[1]D10!A:J,10,FALSE)</f>
        <v>19</v>
      </c>
    </row>
    <row r="64" spans="1:11" x14ac:dyDescent="0.25">
      <c r="A64" s="11" t="s">
        <v>1</v>
      </c>
      <c r="B64" s="12">
        <v>346</v>
      </c>
      <c r="C64" s="17" t="s">
        <v>42</v>
      </c>
      <c r="D64" s="14" t="s">
        <v>147</v>
      </c>
      <c r="E64" s="42" t="s">
        <v>167</v>
      </c>
      <c r="F64" s="18" t="s">
        <v>168</v>
      </c>
      <c r="G64" s="15">
        <v>112.5</v>
      </c>
      <c r="H64" s="15">
        <v>57</v>
      </c>
      <c r="I64" s="15">
        <f t="shared" si="0"/>
        <v>169.5</v>
      </c>
      <c r="J64" s="16">
        <f t="shared" si="2"/>
        <v>0.70625000000000004</v>
      </c>
      <c r="K64" s="3">
        <f>VLOOKUP(B64,[1]D10!A:J,10,FALSE)</f>
        <v>7</v>
      </c>
    </row>
    <row r="65" spans="1:11" x14ac:dyDescent="0.25">
      <c r="A65" s="11" t="s">
        <v>1</v>
      </c>
      <c r="B65" s="12">
        <v>347</v>
      </c>
      <c r="C65" s="13" t="s">
        <v>169</v>
      </c>
      <c r="D65" s="14" t="s">
        <v>147</v>
      </c>
      <c r="E65" s="13" t="s">
        <v>170</v>
      </c>
      <c r="F65" s="13" t="s">
        <v>171</v>
      </c>
      <c r="G65" s="15">
        <v>106.5</v>
      </c>
      <c r="H65" s="15">
        <v>53</v>
      </c>
      <c r="I65" s="15">
        <f t="shared" si="0"/>
        <v>159.5</v>
      </c>
      <c r="J65" s="16">
        <f t="shared" si="2"/>
        <v>0.6645833333333333</v>
      </c>
      <c r="K65" s="3">
        <f>VLOOKUP(B65,[1]D10!A:J,10,FALSE)</f>
        <v>13</v>
      </c>
    </row>
    <row r="66" spans="1:11" ht="15.75" thickBot="1" x14ac:dyDescent="0.3">
      <c r="A66" s="29" t="s">
        <v>1</v>
      </c>
      <c r="B66" s="30">
        <v>348</v>
      </c>
      <c r="C66" s="31" t="s">
        <v>108</v>
      </c>
      <c r="D66" s="32" t="s">
        <v>7</v>
      </c>
      <c r="E66" s="31" t="s">
        <v>172</v>
      </c>
      <c r="F66" s="31" t="s">
        <v>173</v>
      </c>
      <c r="G66" s="33">
        <v>107</v>
      </c>
      <c r="H66" s="33">
        <v>54</v>
      </c>
      <c r="I66" s="33">
        <f t="shared" si="0"/>
        <v>161</v>
      </c>
      <c r="J66" s="34">
        <f t="shared" si="2"/>
        <v>0.67083333333333328</v>
      </c>
      <c r="K66" s="3">
        <f>VLOOKUP(B66,[1]D10!A:J,10,FALSE)</f>
        <v>12</v>
      </c>
    </row>
    <row r="67" spans="1:11" ht="15.75" thickTop="1" x14ac:dyDescent="0.25">
      <c r="A67" s="1" t="s">
        <v>2</v>
      </c>
      <c r="B67" s="43">
        <v>142</v>
      </c>
      <c r="C67" s="44" t="s">
        <v>105</v>
      </c>
      <c r="D67" s="45" t="s">
        <v>174</v>
      </c>
      <c r="E67" s="46" t="s">
        <v>175</v>
      </c>
      <c r="F67" s="46" t="s">
        <v>176</v>
      </c>
      <c r="G67" s="38">
        <v>120</v>
      </c>
      <c r="H67" s="38">
        <v>54</v>
      </c>
      <c r="I67" s="38">
        <f t="shared" si="0"/>
        <v>174</v>
      </c>
      <c r="J67" s="39">
        <f t="shared" si="2"/>
        <v>0.66923076923076918</v>
      </c>
      <c r="K67" s="3">
        <f>VLOOKUP(B67,[1]N30!A:J,10,FALSE)</f>
        <v>12</v>
      </c>
    </row>
    <row r="68" spans="1:11" x14ac:dyDescent="0.25">
      <c r="A68" s="1" t="s">
        <v>2</v>
      </c>
      <c r="B68" s="12">
        <v>143</v>
      </c>
      <c r="C68" s="26" t="s">
        <v>32</v>
      </c>
      <c r="D68" s="25" t="s">
        <v>177</v>
      </c>
      <c r="E68" s="40" t="s">
        <v>178</v>
      </c>
      <c r="F68" s="40" t="s">
        <v>179</v>
      </c>
      <c r="G68" s="27">
        <v>101.5</v>
      </c>
      <c r="H68" s="27">
        <v>47</v>
      </c>
      <c r="I68" s="27">
        <f t="shared" si="0"/>
        <v>148.5</v>
      </c>
      <c r="J68" s="28">
        <f t="shared" si="2"/>
        <v>0.57115384615384612</v>
      </c>
      <c r="K68" s="3" t="e">
        <f>VLOOKUP(B68,[1]N30!A:J,10,FALSE)</f>
        <v>#N/A</v>
      </c>
    </row>
    <row r="69" spans="1:11" x14ac:dyDescent="0.25">
      <c r="A69" s="1" t="s">
        <v>2</v>
      </c>
      <c r="B69" s="12">
        <v>144</v>
      </c>
      <c r="C69" s="13" t="s">
        <v>16</v>
      </c>
      <c r="D69" s="14" t="s">
        <v>17</v>
      </c>
      <c r="E69" s="18" t="s">
        <v>180</v>
      </c>
      <c r="F69" s="18" t="s">
        <v>181</v>
      </c>
      <c r="G69" s="15">
        <v>107.5</v>
      </c>
      <c r="H69" s="15">
        <v>47</v>
      </c>
      <c r="I69" s="15">
        <f t="shared" si="0"/>
        <v>154.5</v>
      </c>
      <c r="J69" s="16">
        <f t="shared" si="2"/>
        <v>0.59423076923076923</v>
      </c>
      <c r="K69" s="3">
        <f>VLOOKUP(B69,[1]N30!A:J,10,FALSE)</f>
        <v>25</v>
      </c>
    </row>
    <row r="70" spans="1:11" x14ac:dyDescent="0.25">
      <c r="A70" s="1" t="s">
        <v>2</v>
      </c>
      <c r="B70" s="19">
        <v>145</v>
      </c>
      <c r="C70" s="13" t="s">
        <v>16</v>
      </c>
      <c r="D70" s="14" t="s">
        <v>20</v>
      </c>
      <c r="E70" s="18" t="s">
        <v>182</v>
      </c>
      <c r="F70" s="18" t="s">
        <v>183</v>
      </c>
      <c r="G70" s="15">
        <v>125</v>
      </c>
      <c r="H70" s="15">
        <v>56</v>
      </c>
      <c r="I70" s="15">
        <f t="shared" si="0"/>
        <v>181</v>
      </c>
      <c r="J70" s="16">
        <f t="shared" si="2"/>
        <v>0.69615384615384612</v>
      </c>
      <c r="K70" s="3">
        <f>VLOOKUP(B70,[1]N30!A:J,10,FALSE)</f>
        <v>3</v>
      </c>
    </row>
    <row r="71" spans="1:11" x14ac:dyDescent="0.25">
      <c r="A71" s="1" t="s">
        <v>2</v>
      </c>
      <c r="B71" s="19">
        <v>146</v>
      </c>
      <c r="C71" s="13" t="s">
        <v>16</v>
      </c>
      <c r="D71" s="14" t="s">
        <v>23</v>
      </c>
      <c r="E71" s="18" t="s">
        <v>184</v>
      </c>
      <c r="F71" s="18" t="s">
        <v>185</v>
      </c>
      <c r="G71" s="15">
        <v>112</v>
      </c>
      <c r="H71" s="15">
        <v>49</v>
      </c>
      <c r="I71" s="15">
        <f t="shared" si="0"/>
        <v>161</v>
      </c>
      <c r="J71" s="16">
        <f t="shared" si="2"/>
        <v>0.61923076923076925</v>
      </c>
      <c r="K71" s="3">
        <f>VLOOKUP(B71,[1]N30!A:J,10,FALSE)</f>
        <v>24</v>
      </c>
    </row>
    <row r="72" spans="1:11" x14ac:dyDescent="0.25">
      <c r="A72" s="1" t="s">
        <v>2</v>
      </c>
      <c r="B72" s="19">
        <v>147</v>
      </c>
      <c r="C72" s="13" t="s">
        <v>16</v>
      </c>
      <c r="D72" s="14" t="s">
        <v>26</v>
      </c>
      <c r="E72" s="18" t="s">
        <v>186</v>
      </c>
      <c r="F72" s="18" t="s">
        <v>187</v>
      </c>
      <c r="G72" s="15">
        <v>122</v>
      </c>
      <c r="H72" s="15">
        <v>54</v>
      </c>
      <c r="I72" s="15">
        <f t="shared" si="0"/>
        <v>176</v>
      </c>
      <c r="J72" s="16">
        <f t="shared" si="2"/>
        <v>0.67692307692307696</v>
      </c>
      <c r="K72" s="3">
        <f>VLOOKUP(B72,[1]N30!A:J,10,FALSE)</f>
        <v>9</v>
      </c>
    </row>
    <row r="73" spans="1:11" x14ac:dyDescent="0.25">
      <c r="A73" s="1" t="s">
        <v>2</v>
      </c>
      <c r="B73" s="19">
        <v>148</v>
      </c>
      <c r="C73" s="13" t="s">
        <v>16</v>
      </c>
      <c r="D73" s="14" t="s">
        <v>29</v>
      </c>
      <c r="E73" s="18" t="s">
        <v>188</v>
      </c>
      <c r="F73" s="18" t="s">
        <v>189</v>
      </c>
      <c r="G73" s="15">
        <v>112</v>
      </c>
      <c r="H73" s="15">
        <v>52</v>
      </c>
      <c r="I73" s="15">
        <f t="shared" si="0"/>
        <v>164</v>
      </c>
      <c r="J73" s="16">
        <f t="shared" si="2"/>
        <v>0.63076923076923075</v>
      </c>
      <c r="K73" s="3">
        <f>VLOOKUP(B73,[1]N30!A:J,10,FALSE)</f>
        <v>21</v>
      </c>
    </row>
    <row r="74" spans="1:11" x14ac:dyDescent="0.25">
      <c r="A74" s="1" t="s">
        <v>2</v>
      </c>
      <c r="B74" s="18">
        <v>149</v>
      </c>
      <c r="C74" s="13" t="s">
        <v>32</v>
      </c>
      <c r="D74" s="14" t="s">
        <v>33</v>
      </c>
      <c r="E74" s="18" t="s">
        <v>190</v>
      </c>
      <c r="F74" s="18" t="s">
        <v>191</v>
      </c>
      <c r="G74" s="15">
        <v>118</v>
      </c>
      <c r="H74" s="15">
        <v>54</v>
      </c>
      <c r="I74" s="15">
        <v>172</v>
      </c>
      <c r="J74" s="16">
        <v>0.66200000000000003</v>
      </c>
      <c r="K74" s="3">
        <f>VLOOKUP(B74,[1]N30!A:J,10,FALSE)</f>
        <v>14</v>
      </c>
    </row>
    <row r="75" spans="1:11" x14ac:dyDescent="0.25">
      <c r="A75" s="1" t="s">
        <v>2</v>
      </c>
      <c r="B75" s="18">
        <v>150</v>
      </c>
      <c r="C75" s="13" t="s">
        <v>32</v>
      </c>
      <c r="D75" s="14" t="s">
        <v>36</v>
      </c>
      <c r="E75" s="18" t="s">
        <v>192</v>
      </c>
      <c r="F75" s="18" t="s">
        <v>193</v>
      </c>
      <c r="G75" s="15">
        <v>120</v>
      </c>
      <c r="H75" s="15">
        <v>58</v>
      </c>
      <c r="I75" s="15">
        <f t="shared" si="0"/>
        <v>178</v>
      </c>
      <c r="J75" s="16">
        <f t="shared" si="2"/>
        <v>0.68461538461538463</v>
      </c>
      <c r="K75" s="3">
        <f>VLOOKUP(B75,[1]N30!A:J,10,FALSE)</f>
        <v>5</v>
      </c>
    </row>
    <row r="76" spans="1:11" x14ac:dyDescent="0.25">
      <c r="A76" s="1" t="s">
        <v>2</v>
      </c>
      <c r="B76" s="18">
        <v>151</v>
      </c>
      <c r="C76" s="13" t="s">
        <v>32</v>
      </c>
      <c r="D76" s="14" t="s">
        <v>39</v>
      </c>
      <c r="E76" s="18" t="s">
        <v>194</v>
      </c>
      <c r="F76" s="18" t="s">
        <v>195</v>
      </c>
      <c r="G76" s="15">
        <v>114</v>
      </c>
      <c r="H76" s="15">
        <v>52</v>
      </c>
      <c r="I76" s="15">
        <f t="shared" si="0"/>
        <v>166</v>
      </c>
      <c r="J76" s="16">
        <f t="shared" si="2"/>
        <v>0.63846153846153841</v>
      </c>
      <c r="K76" s="3">
        <f>VLOOKUP(B76,[1]N30!A:J,10,FALSE)</f>
        <v>19</v>
      </c>
    </row>
    <row r="77" spans="1:11" x14ac:dyDescent="0.25">
      <c r="A77" s="1" t="s">
        <v>2</v>
      </c>
      <c r="B77" s="18">
        <v>152</v>
      </c>
      <c r="C77" s="21" t="s">
        <v>84</v>
      </c>
      <c r="D77" s="14" t="s">
        <v>43</v>
      </c>
      <c r="E77" s="47" t="s">
        <v>196</v>
      </c>
      <c r="F77" s="47" t="s">
        <v>197</v>
      </c>
      <c r="G77" s="15">
        <v>121</v>
      </c>
      <c r="H77" s="15">
        <v>55</v>
      </c>
      <c r="I77" s="15">
        <f t="shared" si="0"/>
        <v>176</v>
      </c>
      <c r="J77" s="16">
        <f t="shared" si="2"/>
        <v>0.67692307692307696</v>
      </c>
      <c r="K77" s="3">
        <f>VLOOKUP(B77,[1]N30!A:J,10,FALSE)</f>
        <v>8</v>
      </c>
    </row>
    <row r="78" spans="1:11" x14ac:dyDescent="0.25">
      <c r="A78" s="1" t="s">
        <v>2</v>
      </c>
      <c r="B78" s="18">
        <v>153</v>
      </c>
      <c r="C78" s="13" t="s">
        <v>84</v>
      </c>
      <c r="D78" s="14" t="s">
        <v>49</v>
      </c>
      <c r="E78" s="18" t="s">
        <v>198</v>
      </c>
      <c r="F78" s="18" t="s">
        <v>199</v>
      </c>
      <c r="G78" s="15">
        <v>120.5</v>
      </c>
      <c r="H78" s="15">
        <v>54</v>
      </c>
      <c r="I78" s="15">
        <f t="shared" si="0"/>
        <v>174.5</v>
      </c>
      <c r="J78" s="16">
        <f t="shared" si="2"/>
        <v>0.6711538461538461</v>
      </c>
      <c r="K78" s="3">
        <f>VLOOKUP(B78,[1]N30!A:J,10,FALSE)</f>
        <v>11</v>
      </c>
    </row>
    <row r="79" spans="1:11" x14ac:dyDescent="0.25">
      <c r="A79" s="1" t="s">
        <v>2</v>
      </c>
      <c r="B79" s="18">
        <v>154</v>
      </c>
      <c r="C79" s="13" t="s">
        <v>52</v>
      </c>
      <c r="D79" s="48" t="s">
        <v>53</v>
      </c>
      <c r="E79" s="13" t="s">
        <v>200</v>
      </c>
      <c r="F79" s="13" t="s">
        <v>201</v>
      </c>
      <c r="G79" s="15">
        <v>115</v>
      </c>
      <c r="H79" s="15">
        <v>52</v>
      </c>
      <c r="I79" s="15">
        <f t="shared" si="0"/>
        <v>167</v>
      </c>
      <c r="J79" s="16">
        <f t="shared" si="2"/>
        <v>0.64230769230769236</v>
      </c>
      <c r="K79" s="3">
        <f>VLOOKUP(B79,[1]N30!A:J,10,FALSE)</f>
        <v>18</v>
      </c>
    </row>
    <row r="80" spans="1:11" x14ac:dyDescent="0.25">
      <c r="A80" s="1" t="s">
        <v>2</v>
      </c>
      <c r="B80" s="18">
        <v>155</v>
      </c>
      <c r="C80" s="13" t="s">
        <v>52</v>
      </c>
      <c r="D80" s="48" t="s">
        <v>56</v>
      </c>
      <c r="E80" s="13" t="s">
        <v>202</v>
      </c>
      <c r="F80" s="13" t="s">
        <v>203</v>
      </c>
      <c r="G80" s="15">
        <v>117</v>
      </c>
      <c r="H80" s="15">
        <v>51</v>
      </c>
      <c r="I80" s="15">
        <f t="shared" si="0"/>
        <v>168</v>
      </c>
      <c r="J80" s="16">
        <f t="shared" si="2"/>
        <v>0.64615384615384619</v>
      </c>
      <c r="K80" s="3">
        <f>VLOOKUP(B80,[1]N30!A:J,10,FALSE)</f>
        <v>17</v>
      </c>
    </row>
    <row r="81" spans="1:11" x14ac:dyDescent="0.25">
      <c r="A81" s="1" t="s">
        <v>2</v>
      </c>
      <c r="B81" s="19">
        <v>156</v>
      </c>
      <c r="C81" s="18" t="s">
        <v>59</v>
      </c>
      <c r="D81" s="14" t="s">
        <v>60</v>
      </c>
      <c r="E81" s="15" t="s">
        <v>204</v>
      </c>
      <c r="F81" s="15" t="s">
        <v>205</v>
      </c>
      <c r="G81" s="15">
        <v>125.5</v>
      </c>
      <c r="H81" s="15">
        <v>55</v>
      </c>
      <c r="I81" s="15">
        <f t="shared" si="0"/>
        <v>180.5</v>
      </c>
      <c r="J81" s="16">
        <f t="shared" si="2"/>
        <v>0.69423076923076921</v>
      </c>
      <c r="K81" s="3">
        <f>VLOOKUP(B81,[1]N30!A:J,10,FALSE)</f>
        <v>4</v>
      </c>
    </row>
    <row r="82" spans="1:11" x14ac:dyDescent="0.25">
      <c r="A82" s="1" t="s">
        <v>2</v>
      </c>
      <c r="B82" s="12">
        <v>157</v>
      </c>
      <c r="C82" s="21" t="s">
        <v>59</v>
      </c>
      <c r="D82" s="14" t="s">
        <v>64</v>
      </c>
      <c r="E82" s="47" t="s">
        <v>206</v>
      </c>
      <c r="F82" s="47" t="s">
        <v>207</v>
      </c>
      <c r="G82" s="15">
        <v>124.5</v>
      </c>
      <c r="H82" s="15">
        <v>57</v>
      </c>
      <c r="I82" s="15">
        <f t="shared" si="0"/>
        <v>181.5</v>
      </c>
      <c r="J82" s="16">
        <f t="shared" si="2"/>
        <v>0.69807692307692304</v>
      </c>
      <c r="K82" s="3">
        <f>VLOOKUP(B82,[1]N30!A:J,10,FALSE)</f>
        <v>2</v>
      </c>
    </row>
    <row r="83" spans="1:11" x14ac:dyDescent="0.25">
      <c r="A83" s="1" t="s">
        <v>2</v>
      </c>
      <c r="B83" s="12">
        <v>158</v>
      </c>
      <c r="C83" s="49" t="s">
        <v>67</v>
      </c>
      <c r="D83" s="14" t="s">
        <v>68</v>
      </c>
      <c r="E83" s="47" t="s">
        <v>208</v>
      </c>
      <c r="F83" s="47" t="s">
        <v>209</v>
      </c>
      <c r="G83" s="15">
        <v>119</v>
      </c>
      <c r="H83" s="15">
        <v>52</v>
      </c>
      <c r="I83" s="15">
        <f t="shared" si="0"/>
        <v>171</v>
      </c>
      <c r="J83" s="16">
        <f t="shared" si="2"/>
        <v>0.65769230769230769</v>
      </c>
      <c r="K83" s="3">
        <f>VLOOKUP(B83,[1]N30!A:J,10,FALSE)</f>
        <v>16</v>
      </c>
    </row>
    <row r="84" spans="1:11" x14ac:dyDescent="0.25">
      <c r="A84" s="1" t="s">
        <v>2</v>
      </c>
      <c r="B84" s="19">
        <v>159</v>
      </c>
      <c r="C84" s="13" t="s">
        <v>210</v>
      </c>
      <c r="D84" s="14" t="s">
        <v>46</v>
      </c>
      <c r="E84" s="18" t="s">
        <v>196</v>
      </c>
      <c r="F84" s="18" t="s">
        <v>211</v>
      </c>
      <c r="G84" s="15">
        <v>113.5</v>
      </c>
      <c r="H84" s="15">
        <v>52</v>
      </c>
      <c r="I84" s="15">
        <f t="shared" si="0"/>
        <v>165.5</v>
      </c>
      <c r="J84" s="16">
        <f t="shared" si="2"/>
        <v>0.6365384615384615</v>
      </c>
      <c r="K84" s="3">
        <f>VLOOKUP(B84,[1]N30!A:J,10,FALSE)</f>
        <v>20</v>
      </c>
    </row>
    <row r="85" spans="1:11" x14ac:dyDescent="0.25">
      <c r="A85" s="1" t="s">
        <v>2</v>
      </c>
      <c r="B85" s="19">
        <v>160</v>
      </c>
      <c r="C85" s="18" t="s">
        <v>67</v>
      </c>
      <c r="D85" s="14" t="s">
        <v>71</v>
      </c>
      <c r="E85" s="15" t="s">
        <v>212</v>
      </c>
      <c r="F85" s="15" t="s">
        <v>213</v>
      </c>
      <c r="G85" s="15">
        <v>112</v>
      </c>
      <c r="H85" s="15">
        <v>52</v>
      </c>
      <c r="I85" s="15">
        <f t="shared" si="0"/>
        <v>164</v>
      </c>
      <c r="J85" s="16">
        <f t="shared" si="2"/>
        <v>0.63076923076923075</v>
      </c>
      <c r="K85" s="3">
        <f>VLOOKUP(B85,[1]N30!A:J,10,FALSE)</f>
        <v>22</v>
      </c>
    </row>
    <row r="86" spans="1:11" x14ac:dyDescent="0.25">
      <c r="A86" s="1" t="s">
        <v>2</v>
      </c>
      <c r="B86" s="19">
        <v>161</v>
      </c>
      <c r="C86" s="13" t="s">
        <v>42</v>
      </c>
      <c r="D86" s="14" t="s">
        <v>43</v>
      </c>
      <c r="E86" s="13" t="s">
        <v>214</v>
      </c>
      <c r="F86" s="13" t="s">
        <v>215</v>
      </c>
      <c r="G86" s="15">
        <v>120</v>
      </c>
      <c r="H86" s="15">
        <v>53</v>
      </c>
      <c r="I86" s="15">
        <f t="shared" si="0"/>
        <v>173</v>
      </c>
      <c r="J86" s="16">
        <f t="shared" si="2"/>
        <v>0.66538461538461535</v>
      </c>
      <c r="K86" s="3">
        <f>VLOOKUP(B86,[1]N30!A:J,10,FALSE)</f>
        <v>13</v>
      </c>
    </row>
    <row r="87" spans="1:11" x14ac:dyDescent="0.25">
      <c r="A87" s="1" t="s">
        <v>2</v>
      </c>
      <c r="B87" s="19">
        <v>162</v>
      </c>
      <c r="C87" s="13" t="s">
        <v>42</v>
      </c>
      <c r="D87" s="14" t="s">
        <v>147</v>
      </c>
      <c r="E87" s="13" t="s">
        <v>216</v>
      </c>
      <c r="F87" s="13" t="s">
        <v>217</v>
      </c>
      <c r="G87" s="15">
        <v>121</v>
      </c>
      <c r="H87" s="15">
        <v>54</v>
      </c>
      <c r="I87" s="15">
        <f t="shared" si="0"/>
        <v>175</v>
      </c>
      <c r="J87" s="16">
        <f t="shared" si="2"/>
        <v>0.67307692307692313</v>
      </c>
      <c r="K87" s="3">
        <f>VLOOKUP(B87,[1]N30!A:J,10,FALSE)</f>
        <v>10</v>
      </c>
    </row>
    <row r="88" spans="1:11" x14ac:dyDescent="0.25">
      <c r="A88" s="1" t="s">
        <v>2</v>
      </c>
      <c r="B88" s="19">
        <v>163</v>
      </c>
      <c r="C88" s="13" t="s">
        <v>42</v>
      </c>
      <c r="D88" s="14" t="s">
        <v>49</v>
      </c>
      <c r="E88" s="13" t="s">
        <v>218</v>
      </c>
      <c r="F88" s="13" t="s">
        <v>219</v>
      </c>
      <c r="G88" s="15">
        <v>121</v>
      </c>
      <c r="H88" s="15">
        <v>55</v>
      </c>
      <c r="I88" s="15">
        <f t="shared" si="0"/>
        <v>176</v>
      </c>
      <c r="J88" s="16">
        <f t="shared" si="2"/>
        <v>0.67692307692307696</v>
      </c>
      <c r="K88" s="3">
        <f>VLOOKUP(B88,[1]N30!A:J,10,FALSE)</f>
        <v>7</v>
      </c>
    </row>
    <row r="89" spans="1:11" x14ac:dyDescent="0.25">
      <c r="A89" s="1" t="s">
        <v>2</v>
      </c>
      <c r="B89" s="19">
        <v>164</v>
      </c>
      <c r="C89" s="21" t="s">
        <v>146</v>
      </c>
      <c r="D89" s="14" t="s">
        <v>43</v>
      </c>
      <c r="E89" s="21" t="s">
        <v>163</v>
      </c>
      <c r="F89" s="21" t="s">
        <v>164</v>
      </c>
      <c r="G89" s="15">
        <v>104.5</v>
      </c>
      <c r="H89" s="15">
        <v>48</v>
      </c>
      <c r="I89" s="15">
        <f t="shared" si="0"/>
        <v>152.5</v>
      </c>
      <c r="J89" s="16">
        <f t="shared" si="2"/>
        <v>0.58653846153846156</v>
      </c>
      <c r="K89" s="3">
        <f>VLOOKUP(B89,[1]N30!A:J,10,FALSE)</f>
        <v>26</v>
      </c>
    </row>
    <row r="90" spans="1:11" x14ac:dyDescent="0.25">
      <c r="A90" s="1" t="s">
        <v>2</v>
      </c>
      <c r="B90" s="19">
        <v>165</v>
      </c>
      <c r="C90" s="21" t="s">
        <v>146</v>
      </c>
      <c r="D90" s="14" t="s">
        <v>147</v>
      </c>
      <c r="E90" s="20" t="s">
        <v>220</v>
      </c>
      <c r="F90" s="20" t="s">
        <v>221</v>
      </c>
      <c r="G90" s="15">
        <v>118</v>
      </c>
      <c r="H90" s="15">
        <v>54</v>
      </c>
      <c r="I90" s="15">
        <f t="shared" si="0"/>
        <v>172</v>
      </c>
      <c r="J90" s="16">
        <f t="shared" si="2"/>
        <v>0.66153846153846152</v>
      </c>
      <c r="K90" s="3">
        <f>VLOOKUP(B90,[1]N30!A:J,10,FALSE)</f>
        <v>15</v>
      </c>
    </row>
    <row r="91" spans="1:11" x14ac:dyDescent="0.25">
      <c r="A91" s="1" t="s">
        <v>2</v>
      </c>
      <c r="B91" s="19">
        <v>166</v>
      </c>
      <c r="C91" s="20" t="s">
        <v>108</v>
      </c>
      <c r="D91" s="14" t="s">
        <v>7</v>
      </c>
      <c r="E91" s="47" t="s">
        <v>222</v>
      </c>
      <c r="F91" s="47" t="s">
        <v>223</v>
      </c>
      <c r="G91" s="15">
        <v>123.5</v>
      </c>
      <c r="H91" s="15">
        <v>58</v>
      </c>
      <c r="I91" s="15">
        <f t="shared" si="0"/>
        <v>181.5</v>
      </c>
      <c r="J91" s="16">
        <f t="shared" si="2"/>
        <v>0.69807692307692304</v>
      </c>
      <c r="K91" s="3">
        <f>VLOOKUP(B91,[1]N30!A:J,10,FALSE)</f>
        <v>1</v>
      </c>
    </row>
    <row r="92" spans="1:11" x14ac:dyDescent="0.25">
      <c r="A92" s="1" t="s">
        <v>2</v>
      </c>
      <c r="B92" s="19">
        <v>167</v>
      </c>
      <c r="C92" s="20" t="s">
        <v>142</v>
      </c>
      <c r="D92" s="14" t="s">
        <v>43</v>
      </c>
      <c r="E92" s="20" t="s">
        <v>224</v>
      </c>
      <c r="F92" s="20" t="s">
        <v>225</v>
      </c>
      <c r="G92" s="15">
        <v>113</v>
      </c>
      <c r="H92" s="15">
        <v>51</v>
      </c>
      <c r="I92" s="15">
        <f t="shared" si="0"/>
        <v>164</v>
      </c>
      <c r="J92" s="16">
        <f t="shared" si="2"/>
        <v>0.63076923076923075</v>
      </c>
      <c r="K92" s="3">
        <f>VLOOKUP(B92,[1]N30!A:J,10,FALSE)</f>
        <v>23</v>
      </c>
    </row>
    <row r="93" spans="1:11" x14ac:dyDescent="0.25">
      <c r="A93" s="1" t="s">
        <v>2</v>
      </c>
      <c r="B93" s="19">
        <v>168</v>
      </c>
      <c r="C93" s="13" t="s">
        <v>142</v>
      </c>
      <c r="D93" s="14" t="s">
        <v>147</v>
      </c>
      <c r="E93" s="13" t="s">
        <v>226</v>
      </c>
      <c r="F93" s="13" t="s">
        <v>227</v>
      </c>
      <c r="G93" s="15">
        <v>120</v>
      </c>
      <c r="H93" s="15">
        <v>56</v>
      </c>
      <c r="I93" s="15">
        <f t="shared" si="0"/>
        <v>176</v>
      </c>
      <c r="J93" s="16">
        <f t="shared" si="2"/>
        <v>0.67692307692307696</v>
      </c>
      <c r="K93" s="3">
        <f>VLOOKUP(B93,[1]N30!A:J,10,FALSE)</f>
        <v>6</v>
      </c>
    </row>
    <row r="94" spans="1:11" x14ac:dyDescent="0.25">
      <c r="A94" s="1" t="s">
        <v>2</v>
      </c>
      <c r="B94" s="23">
        <v>169</v>
      </c>
      <c r="C94" s="26" t="s">
        <v>67</v>
      </c>
      <c r="D94" s="25" t="s">
        <v>177</v>
      </c>
      <c r="E94" s="40" t="s">
        <v>228</v>
      </c>
      <c r="F94" s="40" t="s">
        <v>229</v>
      </c>
      <c r="G94" s="27">
        <v>118.5</v>
      </c>
      <c r="H94" s="27">
        <v>53</v>
      </c>
      <c r="I94" s="27">
        <f t="shared" si="0"/>
        <v>171.5</v>
      </c>
      <c r="J94" s="28">
        <f t="shared" si="2"/>
        <v>0.6596153846153846</v>
      </c>
      <c r="K94" s="3" t="e">
        <f>VLOOKUP(B94,[1]N30!A:J,10,FALSE)</f>
        <v>#N/A</v>
      </c>
    </row>
    <row r="95" spans="1:11" x14ac:dyDescent="0.25">
      <c r="A95" s="1" t="s">
        <v>2</v>
      </c>
      <c r="B95" s="23">
        <v>170</v>
      </c>
      <c r="C95" s="26" t="s">
        <v>16</v>
      </c>
      <c r="D95" s="25" t="s">
        <v>230</v>
      </c>
      <c r="E95" s="26" t="s">
        <v>231</v>
      </c>
      <c r="F95" s="26" t="s">
        <v>232</v>
      </c>
      <c r="G95" s="27">
        <v>106</v>
      </c>
      <c r="H95" s="27">
        <v>48</v>
      </c>
      <c r="I95" s="27">
        <f t="shared" si="0"/>
        <v>154</v>
      </c>
      <c r="J95" s="28">
        <f t="shared" si="2"/>
        <v>0.59230769230769231</v>
      </c>
      <c r="K95" s="3" t="e">
        <f>VLOOKUP(B95,[1]N30!A:J,10,FALSE)</f>
        <v>#N/A</v>
      </c>
    </row>
    <row r="96" spans="1:11" ht="15.75" thickBot="1" x14ac:dyDescent="0.3">
      <c r="A96" s="50" t="s">
        <v>2</v>
      </c>
      <c r="B96" s="51">
        <v>171</v>
      </c>
      <c r="C96" s="52" t="s">
        <v>79</v>
      </c>
      <c r="D96" s="53" t="s">
        <v>230</v>
      </c>
      <c r="E96" s="52" t="s">
        <v>233</v>
      </c>
      <c r="F96" s="52" t="s">
        <v>234</v>
      </c>
      <c r="G96" s="54">
        <v>121.5</v>
      </c>
      <c r="H96" s="54">
        <v>53</v>
      </c>
      <c r="I96" s="54">
        <f t="shared" si="0"/>
        <v>174.5</v>
      </c>
      <c r="J96" s="55">
        <f t="shared" si="2"/>
        <v>0.6711538461538461</v>
      </c>
      <c r="K96" s="3" t="e">
        <f>VLOOKUP(B96,[1]N30!A:J,10,FALSE)</f>
        <v>#N/A</v>
      </c>
    </row>
    <row r="97" spans="1:11" ht="15.75" thickTop="1" x14ac:dyDescent="0.25">
      <c r="A97" s="1" t="s">
        <v>3</v>
      </c>
      <c r="B97" s="56">
        <v>349</v>
      </c>
      <c r="C97" s="57" t="s">
        <v>32</v>
      </c>
      <c r="D97" s="58" t="s">
        <v>177</v>
      </c>
      <c r="E97" s="59" t="s">
        <v>190</v>
      </c>
      <c r="F97" s="59" t="s">
        <v>191</v>
      </c>
      <c r="G97" s="60">
        <v>111.5</v>
      </c>
      <c r="H97" s="60">
        <v>53</v>
      </c>
      <c r="I97" s="60">
        <f t="shared" si="0"/>
        <v>164.5</v>
      </c>
      <c r="J97" s="61">
        <f t="shared" si="2"/>
        <v>0.65800000000000003</v>
      </c>
      <c r="K97" s="3" t="e">
        <f>VLOOKUP(B97,[1]E44!A:J,10,FALSE)</f>
        <v>#N/A</v>
      </c>
    </row>
    <row r="98" spans="1:11" x14ac:dyDescent="0.25">
      <c r="A98" s="11" t="s">
        <v>3</v>
      </c>
      <c r="B98" s="19">
        <v>350</v>
      </c>
      <c r="C98" s="21" t="s">
        <v>84</v>
      </c>
      <c r="D98" s="48" t="s">
        <v>43</v>
      </c>
      <c r="E98" s="18" t="s">
        <v>152</v>
      </c>
      <c r="F98" s="18" t="s">
        <v>235</v>
      </c>
      <c r="G98" s="15">
        <v>115</v>
      </c>
      <c r="H98" s="15">
        <v>54</v>
      </c>
      <c r="I98" s="15">
        <f t="shared" si="0"/>
        <v>169</v>
      </c>
      <c r="J98" s="16">
        <v>0.67600000000000005</v>
      </c>
      <c r="K98" s="3">
        <f>VLOOKUP(B98,[1]E44!A:J,10,FALSE)</f>
        <v>4</v>
      </c>
    </row>
    <row r="99" spans="1:11" x14ac:dyDescent="0.25">
      <c r="A99" s="11" t="s">
        <v>3</v>
      </c>
      <c r="B99" s="19">
        <v>351</v>
      </c>
      <c r="C99" s="24" t="s">
        <v>79</v>
      </c>
      <c r="D99" s="62" t="s">
        <v>177</v>
      </c>
      <c r="E99" s="24" t="s">
        <v>165</v>
      </c>
      <c r="F99" s="24" t="s">
        <v>166</v>
      </c>
      <c r="G99" s="27">
        <v>100</v>
      </c>
      <c r="H99" s="27">
        <v>47</v>
      </c>
      <c r="I99" s="27">
        <f t="shared" si="0"/>
        <v>147</v>
      </c>
      <c r="J99" s="28">
        <f t="shared" si="2"/>
        <v>0.58799999999999997</v>
      </c>
      <c r="K99" s="3" t="e">
        <f>VLOOKUP(B99,[1]E44!A:J,10,FALSE)</f>
        <v>#N/A</v>
      </c>
    </row>
    <row r="100" spans="1:11" x14ac:dyDescent="0.25">
      <c r="A100" s="11" t="s">
        <v>3</v>
      </c>
      <c r="B100" s="19">
        <v>352</v>
      </c>
      <c r="C100" s="13" t="s">
        <v>84</v>
      </c>
      <c r="D100" s="48" t="s">
        <v>46</v>
      </c>
      <c r="E100" s="18" t="s">
        <v>85</v>
      </c>
      <c r="F100" s="18" t="s">
        <v>236</v>
      </c>
      <c r="G100" s="15">
        <v>107.5</v>
      </c>
      <c r="H100" s="15">
        <v>50</v>
      </c>
      <c r="I100" s="15">
        <f t="shared" si="0"/>
        <v>157.5</v>
      </c>
      <c r="J100" s="16">
        <f t="shared" si="2"/>
        <v>0.63</v>
      </c>
      <c r="K100" s="3">
        <f>VLOOKUP(B100,[1]E44!A:J,10,FALSE)</f>
        <v>19</v>
      </c>
    </row>
    <row r="101" spans="1:11" x14ac:dyDescent="0.25">
      <c r="A101" s="11" t="s">
        <v>3</v>
      </c>
      <c r="B101" s="12">
        <v>353</v>
      </c>
      <c r="C101" s="13" t="s">
        <v>16</v>
      </c>
      <c r="D101" s="63" t="s">
        <v>17</v>
      </c>
      <c r="E101" s="13" t="s">
        <v>237</v>
      </c>
      <c r="F101" s="13" t="s">
        <v>238</v>
      </c>
      <c r="G101" s="15">
        <v>103</v>
      </c>
      <c r="H101" s="15">
        <v>50</v>
      </c>
      <c r="I101" s="15">
        <f t="shared" si="0"/>
        <v>153</v>
      </c>
      <c r="J101" s="16">
        <f t="shared" si="2"/>
        <v>0.61199999999999999</v>
      </c>
      <c r="K101" s="3">
        <f>VLOOKUP(B101,[1]E44!A:J,10,FALSE)</f>
        <v>22</v>
      </c>
    </row>
    <row r="102" spans="1:11" x14ac:dyDescent="0.25">
      <c r="A102" s="11" t="s">
        <v>3</v>
      </c>
      <c r="B102" s="12">
        <v>354</v>
      </c>
      <c r="C102" s="13" t="s">
        <v>16</v>
      </c>
      <c r="D102" s="63" t="s">
        <v>20</v>
      </c>
      <c r="E102" s="18" t="s">
        <v>239</v>
      </c>
      <c r="F102" s="18" t="s">
        <v>240</v>
      </c>
      <c r="G102" s="15">
        <v>114</v>
      </c>
      <c r="H102" s="15">
        <v>54</v>
      </c>
      <c r="I102" s="15">
        <f t="shared" si="0"/>
        <v>168</v>
      </c>
      <c r="J102" s="16">
        <f t="shared" si="2"/>
        <v>0.67200000000000004</v>
      </c>
      <c r="K102" s="3">
        <f>VLOOKUP(B102,[1]E44!A:J,10,FALSE)</f>
        <v>5</v>
      </c>
    </row>
    <row r="103" spans="1:11" x14ac:dyDescent="0.25">
      <c r="A103" s="11" t="s">
        <v>3</v>
      </c>
      <c r="B103" s="12">
        <v>355</v>
      </c>
      <c r="C103" s="13" t="s">
        <v>16</v>
      </c>
      <c r="D103" s="63" t="s">
        <v>26</v>
      </c>
      <c r="E103" s="18" t="s">
        <v>241</v>
      </c>
      <c r="F103" s="18" t="s">
        <v>242</v>
      </c>
      <c r="G103" s="15">
        <v>112.5</v>
      </c>
      <c r="H103" s="15">
        <v>53</v>
      </c>
      <c r="I103" s="15">
        <f t="shared" si="0"/>
        <v>165.5</v>
      </c>
      <c r="J103" s="16">
        <f t="shared" si="2"/>
        <v>0.66200000000000003</v>
      </c>
      <c r="K103" s="3">
        <f>VLOOKUP(B103,[1]E44!A:J,10,FALSE)</f>
        <v>7</v>
      </c>
    </row>
    <row r="104" spans="1:11" x14ac:dyDescent="0.25">
      <c r="A104" s="11" t="s">
        <v>3</v>
      </c>
      <c r="B104" s="12">
        <v>356</v>
      </c>
      <c r="C104" s="13" t="s">
        <v>16</v>
      </c>
      <c r="D104" s="63" t="s">
        <v>29</v>
      </c>
      <c r="E104" s="18" t="s">
        <v>243</v>
      </c>
      <c r="F104" s="18" t="s">
        <v>244</v>
      </c>
      <c r="G104" s="15">
        <v>110.5</v>
      </c>
      <c r="H104" s="15">
        <v>53</v>
      </c>
      <c r="I104" s="15">
        <f t="shared" si="0"/>
        <v>163.5</v>
      </c>
      <c r="J104" s="16">
        <f t="shared" si="2"/>
        <v>0.65400000000000003</v>
      </c>
      <c r="K104" s="3">
        <f>VLOOKUP(B104,[1]E44!A:J,10,FALSE)</f>
        <v>11</v>
      </c>
    </row>
    <row r="105" spans="1:11" x14ac:dyDescent="0.25">
      <c r="A105" s="11" t="s">
        <v>3</v>
      </c>
      <c r="B105" s="12">
        <v>357</v>
      </c>
      <c r="C105" s="13" t="s">
        <v>42</v>
      </c>
      <c r="D105" s="63" t="s">
        <v>43</v>
      </c>
      <c r="E105" s="41" t="s">
        <v>245</v>
      </c>
      <c r="F105" s="13" t="s">
        <v>246</v>
      </c>
      <c r="G105" s="15">
        <v>113</v>
      </c>
      <c r="H105" s="15">
        <v>52</v>
      </c>
      <c r="I105" s="15">
        <f t="shared" si="0"/>
        <v>165</v>
      </c>
      <c r="J105" s="16">
        <f t="shared" si="2"/>
        <v>0.66</v>
      </c>
      <c r="K105" s="3">
        <f>VLOOKUP(B105,[1]E44!A:J,10,FALSE)</f>
        <v>9</v>
      </c>
    </row>
    <row r="106" spans="1:11" x14ac:dyDescent="0.25">
      <c r="A106" s="11" t="s">
        <v>3</v>
      </c>
      <c r="B106" s="19">
        <v>358</v>
      </c>
      <c r="C106" s="26" t="s">
        <v>16</v>
      </c>
      <c r="D106" s="63" t="s">
        <v>247</v>
      </c>
      <c r="E106" s="26" t="s">
        <v>182</v>
      </c>
      <c r="F106" s="26" t="s">
        <v>248</v>
      </c>
      <c r="G106" s="27">
        <v>110.5</v>
      </c>
      <c r="H106" s="27">
        <v>51</v>
      </c>
      <c r="I106" s="27">
        <f t="shared" si="0"/>
        <v>161.5</v>
      </c>
      <c r="J106" s="28">
        <f t="shared" si="2"/>
        <v>0.64600000000000002</v>
      </c>
      <c r="K106" s="3" t="e">
        <f>VLOOKUP(B106,[1]E44!A:J,10,FALSE)</f>
        <v>#N/A</v>
      </c>
    </row>
    <row r="107" spans="1:11" x14ac:dyDescent="0.25">
      <c r="A107" s="11" t="s">
        <v>3</v>
      </c>
      <c r="B107" s="19">
        <v>359</v>
      </c>
      <c r="C107" s="13" t="s">
        <v>32</v>
      </c>
      <c r="D107" s="63" t="s">
        <v>33</v>
      </c>
      <c r="E107" s="18" t="s">
        <v>249</v>
      </c>
      <c r="F107" s="18" t="s">
        <v>250</v>
      </c>
      <c r="G107" s="15">
        <v>113</v>
      </c>
      <c r="H107" s="15">
        <v>52</v>
      </c>
      <c r="I107" s="15">
        <f t="shared" si="0"/>
        <v>165</v>
      </c>
      <c r="J107" s="16">
        <f t="shared" si="2"/>
        <v>0.66</v>
      </c>
      <c r="K107" s="3">
        <f>VLOOKUP(B107,[1]E44!A:J,10,FALSE)</f>
        <v>10</v>
      </c>
    </row>
    <row r="108" spans="1:11" x14ac:dyDescent="0.25">
      <c r="A108" s="11" t="s">
        <v>3</v>
      </c>
      <c r="B108" s="19">
        <v>360</v>
      </c>
      <c r="C108" s="13" t="s">
        <v>32</v>
      </c>
      <c r="D108" s="63" t="s">
        <v>36</v>
      </c>
      <c r="E108" s="18" t="s">
        <v>251</v>
      </c>
      <c r="F108" s="18" t="s">
        <v>252</v>
      </c>
      <c r="G108" s="15">
        <v>106</v>
      </c>
      <c r="H108" s="15">
        <v>53</v>
      </c>
      <c r="I108" s="15">
        <f t="shared" si="0"/>
        <v>159</v>
      </c>
      <c r="J108" s="16">
        <f t="shared" si="2"/>
        <v>0.63600000000000001</v>
      </c>
      <c r="K108" s="3">
        <f>VLOOKUP(B108,[1]E44!A:J,10,FALSE)</f>
        <v>17</v>
      </c>
    </row>
    <row r="109" spans="1:11" x14ac:dyDescent="0.25">
      <c r="A109" s="11" t="s">
        <v>3</v>
      </c>
      <c r="B109" s="19">
        <v>361</v>
      </c>
      <c r="C109" s="13" t="s">
        <v>32</v>
      </c>
      <c r="D109" s="63" t="s">
        <v>39</v>
      </c>
      <c r="E109" s="18" t="s">
        <v>253</v>
      </c>
      <c r="F109" s="18" t="s">
        <v>254</v>
      </c>
      <c r="G109" s="15">
        <v>98</v>
      </c>
      <c r="H109" s="15">
        <v>50</v>
      </c>
      <c r="I109" s="15">
        <f t="shared" si="0"/>
        <v>148</v>
      </c>
      <c r="J109" s="16">
        <f t="shared" si="2"/>
        <v>0.59199999999999997</v>
      </c>
      <c r="K109" s="3">
        <f>VLOOKUP(B109,[1]E44!A:J,10,FALSE)</f>
        <v>23</v>
      </c>
    </row>
    <row r="110" spans="1:11" x14ac:dyDescent="0.25">
      <c r="A110" s="11" t="s">
        <v>3</v>
      </c>
      <c r="B110" s="12">
        <v>362</v>
      </c>
      <c r="C110" s="13" t="s">
        <v>52</v>
      </c>
      <c r="D110" s="63" t="s">
        <v>53</v>
      </c>
      <c r="E110" s="13" t="s">
        <v>255</v>
      </c>
      <c r="F110" s="13" t="s">
        <v>256</v>
      </c>
      <c r="G110" s="15">
        <v>112</v>
      </c>
      <c r="H110" s="15">
        <v>53</v>
      </c>
      <c r="I110" s="15">
        <f t="shared" si="0"/>
        <v>165</v>
      </c>
      <c r="J110" s="16">
        <f t="shared" si="2"/>
        <v>0.66</v>
      </c>
      <c r="K110" s="3">
        <f>VLOOKUP(B110,[1]E44!A:J,10,FALSE)</f>
        <v>8</v>
      </c>
    </row>
    <row r="111" spans="1:11" x14ac:dyDescent="0.25">
      <c r="A111" s="11" t="s">
        <v>3</v>
      </c>
      <c r="B111" s="19">
        <v>363</v>
      </c>
      <c r="C111" s="13" t="s">
        <v>52</v>
      </c>
      <c r="D111" s="63" t="s">
        <v>56</v>
      </c>
      <c r="E111" s="13" t="s">
        <v>257</v>
      </c>
      <c r="F111" s="13" t="s">
        <v>258</v>
      </c>
      <c r="G111" s="15">
        <v>108</v>
      </c>
      <c r="H111" s="15">
        <v>52</v>
      </c>
      <c r="I111" s="15">
        <f t="shared" si="0"/>
        <v>160</v>
      </c>
      <c r="J111" s="16">
        <f t="shared" si="2"/>
        <v>0.64</v>
      </c>
      <c r="K111" s="3">
        <f>VLOOKUP(B111,[1]E44!A:J,10,FALSE)</f>
        <v>16</v>
      </c>
    </row>
    <row r="112" spans="1:11" x14ac:dyDescent="0.25">
      <c r="A112" s="11" t="s">
        <v>3</v>
      </c>
      <c r="B112" s="19">
        <v>364</v>
      </c>
      <c r="C112" s="15" t="s">
        <v>59</v>
      </c>
      <c r="D112" s="63" t="s">
        <v>60</v>
      </c>
      <c r="E112" s="15" t="s">
        <v>259</v>
      </c>
      <c r="F112" s="15" t="s">
        <v>260</v>
      </c>
      <c r="G112" s="15">
        <v>109.5</v>
      </c>
      <c r="H112" s="15">
        <v>52</v>
      </c>
      <c r="I112" s="15">
        <f t="shared" si="0"/>
        <v>161.5</v>
      </c>
      <c r="J112" s="16">
        <f t="shared" si="2"/>
        <v>0.64600000000000002</v>
      </c>
      <c r="K112" s="3">
        <f>VLOOKUP(B112,[1]E44!A:J,10,FALSE)</f>
        <v>13</v>
      </c>
    </row>
    <row r="113" spans="1:11" x14ac:dyDescent="0.25">
      <c r="A113" s="11" t="s">
        <v>3</v>
      </c>
      <c r="B113" s="18">
        <v>365</v>
      </c>
      <c r="C113" s="13" t="s">
        <v>59</v>
      </c>
      <c r="D113" s="48" t="s">
        <v>64</v>
      </c>
      <c r="E113" s="15" t="s">
        <v>261</v>
      </c>
      <c r="F113" s="15" t="s">
        <v>262</v>
      </c>
      <c r="G113" s="15"/>
      <c r="H113" s="15"/>
      <c r="I113" s="15">
        <f t="shared" si="0"/>
        <v>0</v>
      </c>
      <c r="J113" s="16">
        <f t="shared" si="2"/>
        <v>0</v>
      </c>
      <c r="K113" s="3">
        <f>VLOOKUP(B113,[1]E44!A:J,10,FALSE)</f>
        <v>0</v>
      </c>
    </row>
    <row r="114" spans="1:11" x14ac:dyDescent="0.25">
      <c r="A114" s="11" t="s">
        <v>3</v>
      </c>
      <c r="B114" s="19">
        <v>366</v>
      </c>
      <c r="C114" s="17" t="s">
        <v>67</v>
      </c>
      <c r="D114" s="48" t="s">
        <v>68</v>
      </c>
      <c r="E114" s="15" t="s">
        <v>263</v>
      </c>
      <c r="F114" s="15" t="s">
        <v>264</v>
      </c>
      <c r="G114" s="15">
        <v>104.5</v>
      </c>
      <c r="H114" s="15">
        <v>49</v>
      </c>
      <c r="I114" s="15">
        <f t="shared" si="0"/>
        <v>153.5</v>
      </c>
      <c r="J114" s="16">
        <f t="shared" si="2"/>
        <v>0.61399999999999999</v>
      </c>
      <c r="K114" s="3">
        <f>VLOOKUP(B114,[1]E44!A:J,10,FALSE)</f>
        <v>21</v>
      </c>
    </row>
    <row r="115" spans="1:11" x14ac:dyDescent="0.25">
      <c r="A115" s="11" t="s">
        <v>3</v>
      </c>
      <c r="B115" s="19">
        <v>367</v>
      </c>
      <c r="C115" s="18" t="s">
        <v>105</v>
      </c>
      <c r="D115" s="63" t="s">
        <v>7</v>
      </c>
      <c r="E115" s="18" t="s">
        <v>265</v>
      </c>
      <c r="F115" s="18" t="s">
        <v>266</v>
      </c>
      <c r="G115" s="15">
        <v>106</v>
      </c>
      <c r="H115" s="15">
        <v>50</v>
      </c>
      <c r="I115" s="15">
        <f t="shared" si="0"/>
        <v>156</v>
      </c>
      <c r="J115" s="16">
        <f t="shared" si="2"/>
        <v>0.624</v>
      </c>
      <c r="K115" s="3">
        <f>VLOOKUP(B115,[1]E44!A:J,10,FALSE)</f>
        <v>20</v>
      </c>
    </row>
    <row r="116" spans="1:11" x14ac:dyDescent="0.25">
      <c r="A116" s="11" t="s">
        <v>3</v>
      </c>
      <c r="B116" s="19">
        <v>368</v>
      </c>
      <c r="C116" s="13" t="s">
        <v>42</v>
      </c>
      <c r="D116" s="63" t="s">
        <v>46</v>
      </c>
      <c r="E116" s="13" t="s">
        <v>267</v>
      </c>
      <c r="F116" s="13" t="s">
        <v>268</v>
      </c>
      <c r="G116" s="15">
        <v>109.5</v>
      </c>
      <c r="H116" s="15">
        <v>52</v>
      </c>
      <c r="I116" s="15">
        <f t="shared" si="0"/>
        <v>161.5</v>
      </c>
      <c r="J116" s="16">
        <f t="shared" si="2"/>
        <v>0.64600000000000002</v>
      </c>
      <c r="K116" s="3">
        <f>VLOOKUP(B116,[1]E44!A:J,10,FALSE)</f>
        <v>14</v>
      </c>
    </row>
    <row r="117" spans="1:11" x14ac:dyDescent="0.25">
      <c r="A117" s="11" t="s">
        <v>3</v>
      </c>
      <c r="B117" s="19">
        <v>369</v>
      </c>
      <c r="C117" s="13" t="s">
        <v>42</v>
      </c>
      <c r="D117" s="63" t="s">
        <v>49</v>
      </c>
      <c r="E117" s="13" t="s">
        <v>269</v>
      </c>
      <c r="F117" s="13" t="s">
        <v>270</v>
      </c>
      <c r="G117" s="15">
        <v>119</v>
      </c>
      <c r="H117" s="15">
        <v>54</v>
      </c>
      <c r="I117" s="15">
        <f t="shared" si="0"/>
        <v>173</v>
      </c>
      <c r="J117" s="16">
        <f t="shared" si="2"/>
        <v>0.69199999999999995</v>
      </c>
      <c r="K117" s="3">
        <f>VLOOKUP(B117,[1]E44!A:J,10,FALSE)</f>
        <v>2</v>
      </c>
    </row>
    <row r="118" spans="1:11" x14ac:dyDescent="0.25">
      <c r="A118" s="11" t="s">
        <v>3</v>
      </c>
      <c r="B118" s="19">
        <v>370</v>
      </c>
      <c r="C118" s="20" t="s">
        <v>142</v>
      </c>
      <c r="D118" s="63" t="s">
        <v>43</v>
      </c>
      <c r="E118" s="20" t="s">
        <v>271</v>
      </c>
      <c r="F118" s="20" t="s">
        <v>272</v>
      </c>
      <c r="G118" s="15"/>
      <c r="H118" s="15"/>
      <c r="I118" s="15">
        <f t="shared" ref="I118:I131" si="3">G118+H118</f>
        <v>0</v>
      </c>
      <c r="J118" s="16">
        <f t="shared" si="2"/>
        <v>0</v>
      </c>
      <c r="K118" s="3">
        <f>VLOOKUP(B118,[1]E44!A:J,10,FALSE)</f>
        <v>0</v>
      </c>
    </row>
    <row r="119" spans="1:11" x14ac:dyDescent="0.25">
      <c r="A119" s="11" t="s">
        <v>3</v>
      </c>
      <c r="B119" s="19">
        <v>371</v>
      </c>
      <c r="C119" s="13" t="s">
        <v>169</v>
      </c>
      <c r="D119" s="63" t="s">
        <v>147</v>
      </c>
      <c r="E119" s="13" t="s">
        <v>273</v>
      </c>
      <c r="F119" s="13" t="s">
        <v>274</v>
      </c>
      <c r="G119" s="15">
        <v>107.5</v>
      </c>
      <c r="H119" s="15">
        <v>51</v>
      </c>
      <c r="I119" s="15">
        <f t="shared" si="3"/>
        <v>158.5</v>
      </c>
      <c r="J119" s="16">
        <f t="shared" si="2"/>
        <v>0.63400000000000001</v>
      </c>
      <c r="K119" s="3">
        <f>VLOOKUP(B119,[1]E44!A:J,10,FALSE)</f>
        <v>18</v>
      </c>
    </row>
    <row r="120" spans="1:11" x14ac:dyDescent="0.25">
      <c r="A120" s="11" t="s">
        <v>3</v>
      </c>
      <c r="B120" s="19">
        <v>372</v>
      </c>
      <c r="C120" s="13" t="s">
        <v>16</v>
      </c>
      <c r="D120" s="63" t="s">
        <v>23</v>
      </c>
      <c r="E120" s="18" t="s">
        <v>275</v>
      </c>
      <c r="F120" s="18" t="s">
        <v>276</v>
      </c>
      <c r="G120" s="15">
        <v>108.5</v>
      </c>
      <c r="H120" s="15">
        <v>53</v>
      </c>
      <c r="I120" s="15">
        <f t="shared" si="3"/>
        <v>161.5</v>
      </c>
      <c r="J120" s="16">
        <f t="shared" si="2"/>
        <v>0.64600000000000002</v>
      </c>
      <c r="K120" s="3">
        <f>VLOOKUP(B120,[1]E44!A:J,10,FALSE)</f>
        <v>12</v>
      </c>
    </row>
    <row r="121" spans="1:11" x14ac:dyDescent="0.25">
      <c r="A121" s="11" t="s">
        <v>3</v>
      </c>
      <c r="B121" s="23">
        <v>373</v>
      </c>
      <c r="C121" s="41" t="s">
        <v>79</v>
      </c>
      <c r="D121" s="63" t="s">
        <v>43</v>
      </c>
      <c r="E121" s="41" t="s">
        <v>277</v>
      </c>
      <c r="F121" s="41" t="s">
        <v>278</v>
      </c>
      <c r="G121" s="15">
        <v>111.5</v>
      </c>
      <c r="H121" s="15">
        <v>55</v>
      </c>
      <c r="I121" s="15">
        <f t="shared" si="3"/>
        <v>166.5</v>
      </c>
      <c r="J121" s="16">
        <f t="shared" si="2"/>
        <v>0.66600000000000004</v>
      </c>
      <c r="K121" s="3">
        <f>VLOOKUP(B121,[1]E44!A:J,10,FALSE)</f>
        <v>6</v>
      </c>
    </row>
    <row r="122" spans="1:11" x14ac:dyDescent="0.25">
      <c r="A122" s="11" t="s">
        <v>3</v>
      </c>
      <c r="B122" s="23">
        <v>374</v>
      </c>
      <c r="C122" s="64" t="s">
        <v>108</v>
      </c>
      <c r="D122" s="63" t="s">
        <v>174</v>
      </c>
      <c r="E122" s="64" t="s">
        <v>279</v>
      </c>
      <c r="F122" s="64" t="s">
        <v>280</v>
      </c>
      <c r="G122" s="15">
        <v>120</v>
      </c>
      <c r="H122" s="15">
        <v>57</v>
      </c>
      <c r="I122" s="15">
        <f t="shared" si="3"/>
        <v>177</v>
      </c>
      <c r="J122" s="16">
        <f t="shared" si="2"/>
        <v>0.70799999999999996</v>
      </c>
      <c r="K122" s="3">
        <f>VLOOKUP(B122,[1]E44!A:J,10,FALSE)</f>
        <v>1</v>
      </c>
    </row>
    <row r="123" spans="1:11" x14ac:dyDescent="0.25">
      <c r="A123" s="11" t="s">
        <v>3</v>
      </c>
      <c r="B123" s="23">
        <v>375</v>
      </c>
      <c r="C123" s="13" t="s">
        <v>84</v>
      </c>
      <c r="D123" s="63" t="s">
        <v>49</v>
      </c>
      <c r="E123" s="18" t="s">
        <v>150</v>
      </c>
      <c r="F123" s="18" t="s">
        <v>281</v>
      </c>
      <c r="G123" s="15">
        <v>116</v>
      </c>
      <c r="H123" s="15">
        <v>56</v>
      </c>
      <c r="I123" s="15">
        <f t="shared" si="3"/>
        <v>172</v>
      </c>
      <c r="J123" s="16">
        <f t="shared" si="2"/>
        <v>0.68799999999999994</v>
      </c>
      <c r="K123" s="3">
        <f>VLOOKUP(B123,[1]E44!A:J,10,FALSE)</f>
        <v>3</v>
      </c>
    </row>
    <row r="124" spans="1:11" x14ac:dyDescent="0.25">
      <c r="A124" s="11" t="s">
        <v>3</v>
      </c>
      <c r="B124" s="23">
        <v>376</v>
      </c>
      <c r="C124" s="15" t="s">
        <v>67</v>
      </c>
      <c r="D124" s="63" t="s">
        <v>71</v>
      </c>
      <c r="E124" s="15" t="s">
        <v>282</v>
      </c>
      <c r="F124" s="15" t="s">
        <v>283</v>
      </c>
      <c r="G124" s="15">
        <v>99.5</v>
      </c>
      <c r="H124" s="15">
        <v>48</v>
      </c>
      <c r="I124" s="15">
        <f t="shared" si="3"/>
        <v>147.5</v>
      </c>
      <c r="J124" s="16">
        <f t="shared" si="2"/>
        <v>0.59</v>
      </c>
      <c r="K124" s="3">
        <f>VLOOKUP(B124,[1]E44!A:J,10,FALSE)</f>
        <v>24</v>
      </c>
    </row>
    <row r="125" spans="1:11" ht="15.75" thickBot="1" x14ac:dyDescent="0.3">
      <c r="A125" s="29" t="s">
        <v>3</v>
      </c>
      <c r="B125" s="65">
        <v>377</v>
      </c>
      <c r="C125" s="66" t="s">
        <v>79</v>
      </c>
      <c r="D125" s="67" t="s">
        <v>147</v>
      </c>
      <c r="E125" s="68" t="s">
        <v>284</v>
      </c>
      <c r="F125" s="68" t="s">
        <v>285</v>
      </c>
      <c r="G125" s="33">
        <v>111.5</v>
      </c>
      <c r="H125" s="33">
        <v>50</v>
      </c>
      <c r="I125" s="33">
        <f t="shared" si="3"/>
        <v>161.5</v>
      </c>
      <c r="J125" s="34">
        <f t="shared" si="2"/>
        <v>0.64600000000000002</v>
      </c>
      <c r="K125" s="3">
        <f>VLOOKUP(B125,[1]E44!A:J,10,FALSE)</f>
        <v>15</v>
      </c>
    </row>
    <row r="126" spans="1:11" ht="15.75" thickTop="1" x14ac:dyDescent="0.25">
      <c r="A126" s="69" t="s">
        <v>15</v>
      </c>
      <c r="B126" s="70">
        <v>378</v>
      </c>
      <c r="C126" s="71" t="s">
        <v>286</v>
      </c>
      <c r="D126" s="71"/>
      <c r="E126" s="72" t="s">
        <v>275</v>
      </c>
      <c r="F126" s="72" t="s">
        <v>276</v>
      </c>
      <c r="G126" s="38">
        <v>138</v>
      </c>
      <c r="H126" s="38">
        <v>52</v>
      </c>
      <c r="I126" s="38">
        <f t="shared" si="3"/>
        <v>190</v>
      </c>
      <c r="J126" s="39">
        <f t="shared" ref="J126:J131" si="4">I126/VLOOKUP(A126,$L$1:$M$5,2,FALSE)</f>
        <v>0.65517241379310343</v>
      </c>
      <c r="K126" s="3">
        <v>2</v>
      </c>
    </row>
    <row r="127" spans="1:11" x14ac:dyDescent="0.25">
      <c r="A127" s="11" t="s">
        <v>15</v>
      </c>
      <c r="B127" s="73">
        <v>379</v>
      </c>
      <c r="C127" s="14" t="s">
        <v>287</v>
      </c>
      <c r="D127" s="14"/>
      <c r="E127" s="26" t="s">
        <v>150</v>
      </c>
      <c r="F127" s="26" t="s">
        <v>288</v>
      </c>
      <c r="G127" s="15">
        <v>135.5</v>
      </c>
      <c r="H127" s="15">
        <v>49</v>
      </c>
      <c r="I127" s="15">
        <f t="shared" si="3"/>
        <v>184.5</v>
      </c>
      <c r="J127" s="16">
        <f t="shared" si="4"/>
        <v>0.63620689655172413</v>
      </c>
      <c r="K127" s="3">
        <v>4</v>
      </c>
    </row>
    <row r="128" spans="1:11" x14ac:dyDescent="0.25">
      <c r="A128" s="11" t="s">
        <v>15</v>
      </c>
      <c r="B128" s="73">
        <v>380</v>
      </c>
      <c r="C128" s="14" t="s">
        <v>289</v>
      </c>
      <c r="D128" s="14"/>
      <c r="E128" s="40" t="s">
        <v>259</v>
      </c>
      <c r="F128" s="40" t="s">
        <v>290</v>
      </c>
      <c r="G128" s="15">
        <v>143</v>
      </c>
      <c r="H128" s="15">
        <v>53</v>
      </c>
      <c r="I128" s="15">
        <f t="shared" si="3"/>
        <v>196</v>
      </c>
      <c r="J128" s="16">
        <f t="shared" si="4"/>
        <v>0.67586206896551726</v>
      </c>
      <c r="K128" s="3">
        <v>1</v>
      </c>
    </row>
    <row r="129" spans="1:11" x14ac:dyDescent="0.25">
      <c r="A129" s="11" t="s">
        <v>15</v>
      </c>
      <c r="B129" s="73">
        <v>381</v>
      </c>
      <c r="C129" s="14" t="s">
        <v>291</v>
      </c>
      <c r="D129" s="14"/>
      <c r="E129" s="41" t="s">
        <v>277</v>
      </c>
      <c r="F129" s="41" t="s">
        <v>278</v>
      </c>
      <c r="G129" s="15">
        <v>124</v>
      </c>
      <c r="H129" s="15">
        <v>47</v>
      </c>
      <c r="I129" s="15">
        <f t="shared" si="3"/>
        <v>171</v>
      </c>
      <c r="J129" s="16">
        <f t="shared" si="4"/>
        <v>0.58965517241379306</v>
      </c>
      <c r="K129" s="3">
        <v>6</v>
      </c>
    </row>
    <row r="130" spans="1:11" x14ac:dyDescent="0.25">
      <c r="A130" s="11" t="s">
        <v>15</v>
      </c>
      <c r="B130" s="73">
        <v>382</v>
      </c>
      <c r="C130" s="14" t="s">
        <v>292</v>
      </c>
      <c r="D130" s="14"/>
      <c r="E130" s="64" t="s">
        <v>284</v>
      </c>
      <c r="F130" s="64" t="s">
        <v>293</v>
      </c>
      <c r="G130" s="15">
        <v>129</v>
      </c>
      <c r="H130" s="15">
        <v>50</v>
      </c>
      <c r="I130" s="15">
        <f t="shared" si="3"/>
        <v>179</v>
      </c>
      <c r="J130" s="16">
        <f t="shared" si="4"/>
        <v>0.61724137931034484</v>
      </c>
      <c r="K130" s="3">
        <v>5</v>
      </c>
    </row>
    <row r="131" spans="1:11" ht="15.75" thickBot="1" x14ac:dyDescent="0.3">
      <c r="A131" s="29" t="s">
        <v>15</v>
      </c>
      <c r="B131" s="74">
        <v>383</v>
      </c>
      <c r="C131" s="32" t="s">
        <v>294</v>
      </c>
      <c r="D131" s="32"/>
      <c r="E131" s="68" t="s">
        <v>279</v>
      </c>
      <c r="F131" s="68" t="s">
        <v>280</v>
      </c>
      <c r="G131" s="33">
        <v>138.5</v>
      </c>
      <c r="H131" s="33">
        <v>51</v>
      </c>
      <c r="I131" s="33">
        <f t="shared" si="3"/>
        <v>189.5</v>
      </c>
      <c r="J131" s="34">
        <f t="shared" si="4"/>
        <v>0.65344827586206899</v>
      </c>
      <c r="K131" s="3">
        <v>3</v>
      </c>
    </row>
    <row r="132" spans="1:11" ht="15.75" thickTop="1" x14ac:dyDescent="0.25"/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zoomScaleNormal="100" workbookViewId="0">
      <selection activeCell="J8" sqref="J8"/>
    </sheetView>
  </sheetViews>
  <sheetFormatPr defaultRowHeight="15" x14ac:dyDescent="0.25"/>
  <cols>
    <col min="1" max="1" width="10.7109375" style="78" customWidth="1"/>
    <col min="2" max="2" width="23.85546875" style="77" customWidth="1"/>
    <col min="3" max="3" width="16.140625" style="77" customWidth="1"/>
    <col min="4" max="4" width="22.7109375" style="77" customWidth="1"/>
    <col min="5" max="5" width="30.7109375" style="77" customWidth="1"/>
    <col min="6" max="6" width="12" style="75" bestFit="1" customWidth="1"/>
    <col min="7" max="8" width="12.7109375" style="75" bestFit="1" customWidth="1"/>
    <col min="9" max="9" width="21.42578125" style="76" bestFit="1" customWidth="1"/>
    <col min="10" max="16384" width="9.140625" style="75"/>
  </cols>
  <sheetData>
    <row r="1" spans="1:14" x14ac:dyDescent="0.25">
      <c r="A1" s="93" t="s">
        <v>15</v>
      </c>
      <c r="B1" s="92"/>
      <c r="C1" s="92"/>
      <c r="D1" s="92"/>
      <c r="E1" s="92"/>
      <c r="F1" s="91"/>
      <c r="G1" s="91"/>
      <c r="H1" s="91"/>
      <c r="I1" s="90"/>
      <c r="J1" s="89"/>
    </row>
    <row r="2" spans="1:14" s="83" customFormat="1" ht="12.75" x14ac:dyDescent="0.2">
      <c r="A2" s="88" t="s">
        <v>5</v>
      </c>
      <c r="B2" s="87" t="s">
        <v>6</v>
      </c>
      <c r="C2" s="87" t="s">
        <v>7</v>
      </c>
      <c r="D2" s="87" t="s">
        <v>8</v>
      </c>
      <c r="E2" s="87" t="s">
        <v>9</v>
      </c>
      <c r="F2" s="87" t="s">
        <v>10</v>
      </c>
      <c r="G2" s="86" t="s">
        <v>11</v>
      </c>
      <c r="H2" s="86" t="s">
        <v>12</v>
      </c>
      <c r="I2" s="85" t="s">
        <v>13</v>
      </c>
      <c r="J2" s="84" t="s">
        <v>297</v>
      </c>
      <c r="K2" s="83" t="s">
        <v>296</v>
      </c>
      <c r="M2" s="83" t="s">
        <v>15</v>
      </c>
      <c r="N2" s="7">
        <f>'[1]Main Scores'!M5</f>
        <v>290</v>
      </c>
    </row>
    <row r="3" spans="1:14" x14ac:dyDescent="0.25">
      <c r="A3" s="142">
        <v>378</v>
      </c>
      <c r="B3" s="81" t="str">
        <f>VLOOKUP(A3,'[1]Main Scores'!B:C,2,FALSE)</f>
        <v xml:space="preserve"> SVRC - Individual </v>
      </c>
      <c r="C3" s="81">
        <f>VLOOKUP(A3,'[1]Main Scores'!B:D,3,FALSE)</f>
        <v>0</v>
      </c>
      <c r="D3" s="81" t="str">
        <f>VLOOKUP(A3,'[1]Main Scores'!B:E,4,FALSE)</f>
        <v>Kathryn Hannam *</v>
      </c>
      <c r="E3" s="81" t="str">
        <f>VLOOKUP(A3,'[1]Main Scores'!B:F,5,FALSE)</f>
        <v>Lionheart Xanthius of Phthia</v>
      </c>
      <c r="F3" s="18">
        <f>VLOOKUP(A3,'[1]Main Scores'!B:G,6,FALSE)</f>
        <v>138</v>
      </c>
      <c r="G3" s="18">
        <f>VLOOKUP($A3,'[1]Main Scores'!B:I,7,FALSE)</f>
        <v>52</v>
      </c>
      <c r="H3" s="18">
        <f>F3+G3</f>
        <v>190</v>
      </c>
      <c r="I3" s="80">
        <f t="shared" ref="I3:I8" si="0">H3/N$2</f>
        <v>0.65517241379310343</v>
      </c>
      <c r="J3" s="18">
        <v>2</v>
      </c>
      <c r="K3" s="79" t="e">
        <f>VLOOKUP(A3,'[1]Main Scores'!B:J,12,FALSE)-I3</f>
        <v>#REF!</v>
      </c>
      <c r="L3" s="79" t="str">
        <f t="shared" ref="L3:L5" si="1">IF(I3=I4,"CHECK","N")</f>
        <v>N</v>
      </c>
    </row>
    <row r="4" spans="1:14" x14ac:dyDescent="0.25">
      <c r="A4" s="142">
        <v>379</v>
      </c>
      <c r="B4" s="81" t="str">
        <f>VLOOKUP(A4,'[1]Main Scores'!B:C,2,FALSE)</f>
        <v xml:space="preserve"> Cotswold Edge - Individual </v>
      </c>
      <c r="C4" s="81">
        <f>VLOOKUP(A4,'[1]Main Scores'!B:D,3,FALSE)</f>
        <v>0</v>
      </c>
      <c r="D4" s="81" t="str">
        <f>VLOOKUP(A4,'[1]Main Scores'!B:E,4,FALSE)</f>
        <v>Bryony Jones *</v>
      </c>
      <c r="E4" s="81" t="str">
        <f>VLOOKUP(A4,'[1]Main Scores'!B:F,5,FALSE)</f>
        <v>Northcliffe Samantha</v>
      </c>
      <c r="F4" s="18">
        <f>VLOOKUP(A4,'[1]Main Scores'!B:G,6,FALSE)</f>
        <v>135.5</v>
      </c>
      <c r="G4" s="18">
        <f>VLOOKUP($A4,'[1]Main Scores'!B:I,7,FALSE)</f>
        <v>49</v>
      </c>
      <c r="H4" s="18">
        <f t="shared" ref="H4:H8" si="2">F4+G4</f>
        <v>184.5</v>
      </c>
      <c r="I4" s="80">
        <f t="shared" si="0"/>
        <v>0.63620689655172413</v>
      </c>
      <c r="J4" s="18">
        <v>4</v>
      </c>
      <c r="K4" s="79" t="e">
        <f>VLOOKUP(A4,'[1]Main Scores'!B:J,12,FALSE)-I4</f>
        <v>#REF!</v>
      </c>
      <c r="L4" s="79" t="str">
        <f t="shared" si="1"/>
        <v>N</v>
      </c>
    </row>
    <row r="5" spans="1:14" x14ac:dyDescent="0.25">
      <c r="A5" s="142">
        <v>380</v>
      </c>
      <c r="B5" s="81" t="str">
        <f>VLOOKUP(A5,'[1]Main Scores'!B:C,2,FALSE)</f>
        <v xml:space="preserve"> VWH - Individual </v>
      </c>
      <c r="C5" s="81">
        <f>VLOOKUP(A5,'[1]Main Scores'!B:D,3,FALSE)</f>
        <v>0</v>
      </c>
      <c r="D5" s="81" t="str">
        <f>VLOOKUP(A5,'[1]Main Scores'!B:E,4,FALSE)</f>
        <v>Patricia Haskins</v>
      </c>
      <c r="E5" s="81" t="str">
        <f>VLOOKUP(A5,'[1]Main Scores'!B:F,5,FALSE)</f>
        <v>Pixie Jay</v>
      </c>
      <c r="F5" s="18">
        <f>VLOOKUP(A5,'[1]Main Scores'!B:G,6,FALSE)</f>
        <v>143</v>
      </c>
      <c r="G5" s="18">
        <f>VLOOKUP($A5,'[1]Main Scores'!B:I,7,FALSE)</f>
        <v>53</v>
      </c>
      <c r="H5" s="18">
        <f t="shared" si="2"/>
        <v>196</v>
      </c>
      <c r="I5" s="80">
        <f t="shared" si="0"/>
        <v>0.67586206896551726</v>
      </c>
      <c r="J5" s="82" t="s">
        <v>309</v>
      </c>
      <c r="K5" s="79" t="e">
        <f>VLOOKUP(A5,'[1]Main Scores'!B:J,12,FALSE)-I5</f>
        <v>#REF!</v>
      </c>
      <c r="L5" s="79" t="str">
        <f t="shared" si="1"/>
        <v>N</v>
      </c>
    </row>
    <row r="6" spans="1:14" x14ac:dyDescent="0.25">
      <c r="A6" s="142">
        <v>381</v>
      </c>
      <c r="B6" s="81" t="str">
        <f>VLOOKUP(A6,'[1]Main Scores'!B:C,2,FALSE)</f>
        <v xml:space="preserve"> Frampton -Individual </v>
      </c>
      <c r="C6" s="81">
        <f>VLOOKUP(A6,'[1]Main Scores'!B:D,3,FALSE)</f>
        <v>0</v>
      </c>
      <c r="D6" s="81" t="str">
        <f>VLOOKUP(A6,'[1]Main Scores'!B:E,4,FALSE)</f>
        <v>Sarah Witchell *</v>
      </c>
      <c r="E6" s="81" t="str">
        <f>VLOOKUP(A6,'[1]Main Scores'!B:F,5,FALSE)</f>
        <v>Spot On VIII</v>
      </c>
      <c r="F6" s="18">
        <f>VLOOKUP(A6,'[1]Main Scores'!B:G,6,FALSE)</f>
        <v>124</v>
      </c>
      <c r="G6" s="18">
        <f>VLOOKUP($A6,'[1]Main Scores'!B:I,7,FALSE)</f>
        <v>47</v>
      </c>
      <c r="H6" s="18">
        <f t="shared" si="2"/>
        <v>171</v>
      </c>
      <c r="I6" s="80">
        <f t="shared" si="0"/>
        <v>0.58965517241379306</v>
      </c>
      <c r="J6" s="18">
        <v>6</v>
      </c>
      <c r="K6" s="79" t="e">
        <f>VLOOKUP(A6,'[1]Main Scores'!B:J,12,FALSE)-I6</f>
        <v>#REF!</v>
      </c>
      <c r="L6" s="79" t="str">
        <f>IF(I6=I7,"CHECK","N")</f>
        <v>N</v>
      </c>
    </row>
    <row r="7" spans="1:14" x14ac:dyDescent="0.25">
      <c r="A7" s="142">
        <v>382</v>
      </c>
      <c r="B7" s="81" t="str">
        <f>VLOOKUP(A7,'[1]Main Scores'!B:C,2,FALSE)</f>
        <v xml:space="preserve"> Frampton - Individual </v>
      </c>
      <c r="C7" s="81">
        <f>VLOOKUP(A7,'[1]Main Scores'!B:D,3,FALSE)</f>
        <v>0</v>
      </c>
      <c r="D7" s="81" t="str">
        <f>VLOOKUP(A7,'[1]Main Scores'!B:E,4,FALSE)</f>
        <v>Sally Miles *</v>
      </c>
      <c r="E7" s="81" t="str">
        <f>VLOOKUP(A7,'[1]Main Scores'!B:F,5,FALSE)</f>
        <v>Sidney Bay</v>
      </c>
      <c r="F7" s="18">
        <f>VLOOKUP(A7,'[1]Main Scores'!B:G,6,FALSE)</f>
        <v>129</v>
      </c>
      <c r="G7" s="18">
        <f>VLOOKUP($A7,'[1]Main Scores'!B:I,7,FALSE)</f>
        <v>50</v>
      </c>
      <c r="H7" s="18">
        <f t="shared" si="2"/>
        <v>179</v>
      </c>
      <c r="I7" s="80">
        <f t="shared" si="0"/>
        <v>0.61724137931034484</v>
      </c>
      <c r="J7" s="18">
        <v>5</v>
      </c>
      <c r="K7" s="79" t="e">
        <f>VLOOKUP(A7,'[1]Main Scores'!B:J,12,FALSE)-I7</f>
        <v>#REF!</v>
      </c>
      <c r="L7" s="79" t="str">
        <f t="shared" ref="L7" si="3">IF(I7=I8,"CHECK","N")</f>
        <v>N</v>
      </c>
    </row>
    <row r="8" spans="1:14" x14ac:dyDescent="0.25">
      <c r="A8" s="142">
        <v>383</v>
      </c>
      <c r="B8" s="81" t="str">
        <f>VLOOKUP(A8,'[1]Main Scores'!B:C,2,FALSE)</f>
        <v>Kingsleaze - Individual</v>
      </c>
      <c r="C8" s="81">
        <f>VLOOKUP(A8,'[1]Main Scores'!B:D,3,FALSE)</f>
        <v>0</v>
      </c>
      <c r="D8" s="81" t="str">
        <f>VLOOKUP(A8,'[1]Main Scores'!B:E,4,FALSE)</f>
        <v>Chantelle Symonds *</v>
      </c>
      <c r="E8" s="81" t="str">
        <f>VLOOKUP(A8,'[1]Main Scores'!B:F,5,FALSE)</f>
        <v>Stadmorslow Coffee &amp; Cream</v>
      </c>
      <c r="F8" s="18">
        <f>VLOOKUP(A8,'[1]Main Scores'!B:G,6,FALSE)</f>
        <v>138.5</v>
      </c>
      <c r="G8" s="18">
        <f>VLOOKUP($A8,'[1]Main Scores'!B:I,7,FALSE)</f>
        <v>51</v>
      </c>
      <c r="H8" s="18">
        <f t="shared" si="2"/>
        <v>189.5</v>
      </c>
      <c r="I8" s="80">
        <f t="shared" si="0"/>
        <v>0.65344827586206899</v>
      </c>
      <c r="J8" s="18">
        <v>3</v>
      </c>
      <c r="K8" s="79" t="e">
        <f>VLOOKUP(A8,'[1]Main Scores'!B:J,12,FALSE)-I8</f>
        <v>#REF!</v>
      </c>
      <c r="L8" s="79" t="e">
        <f>IF(I8=#REF!,"CHECK","N")</f>
        <v>#REF!</v>
      </c>
    </row>
    <row r="10" spans="1:14" x14ac:dyDescent="0.25">
      <c r="H10" s="143"/>
      <c r="I10" s="144"/>
    </row>
  </sheetData>
  <printOptions gridLines="1"/>
  <pageMargins left="0.25" right="0.25" top="0.75" bottom="0.75" header="0.3" footer="0.3"/>
  <pageSetup paperSize="9" scale="83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13</vt:i4>
      </vt:variant>
    </vt:vector>
  </HeadingPairs>
  <TitlesOfParts>
    <vt:vector size="21" baseType="lpstr">
      <vt:lpstr>TEAMS - SENIOR</vt:lpstr>
      <vt:lpstr>D3 incl indiv) (3)</vt:lpstr>
      <vt:lpstr>D10 incl ind</vt:lpstr>
      <vt:lpstr>N30 inc ind</vt:lpstr>
      <vt:lpstr>E44  inc ind</vt:lpstr>
      <vt:lpstr>Main Scores</vt:lpstr>
      <vt:lpstr>M63</vt:lpstr>
      <vt:lpstr>Sheet1</vt:lpstr>
      <vt:lpstr>'D10 incl ind'!Print_Area</vt:lpstr>
      <vt:lpstr>'D3 incl indiv) (3)'!Print_Area</vt:lpstr>
      <vt:lpstr>'E44  inc ind'!Print_Area</vt:lpstr>
      <vt:lpstr>'M63'!Print_Area</vt:lpstr>
      <vt:lpstr>'N30 inc ind'!Print_Area</vt:lpstr>
      <vt:lpstr>'TEAMS - SENIOR'!Print_Area</vt:lpstr>
      <vt:lpstr>'D10 incl ind'!Print_Titles</vt:lpstr>
      <vt:lpstr>'D3 incl indiv) (3)'!Print_Titles</vt:lpstr>
      <vt:lpstr>'E44  inc ind'!Print_Titles</vt:lpstr>
      <vt:lpstr>'M63'!Print_Titles</vt:lpstr>
      <vt:lpstr>'Main Scores'!Print_Titles</vt:lpstr>
      <vt:lpstr>'N30 inc ind'!Print_Titles</vt:lpstr>
      <vt:lpstr>'TEAMS - SENIOR'!Print_Titles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Shelagh Fishlock</dc:creator>
  <cp:lastModifiedBy>Shelagh Fishlock</cp:lastModifiedBy>
  <dcterms:created xsi:type="dcterms:W3CDTF">2016-02-29T11:21:43Z</dcterms:created>
  <dcterms:modified xsi:type="dcterms:W3CDTF">2016-02-29T14:29:35Z</dcterms:modified>
</cp:coreProperties>
</file>