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wse\Documents\"/>
    </mc:Choice>
  </mc:AlternateContent>
  <bookViews>
    <workbookView xWindow="0" yWindow="0" windowWidth="20490" windowHeight="7530" tabRatio="862" firstSheet="3" activeTab="9"/>
  </bookViews>
  <sheets>
    <sheet name="Entries" sheetId="1" r:id="rId1"/>
    <sheet name="90 A" sheetId="4" r:id="rId2"/>
    <sheet name="90 B" sheetId="28" r:id="rId3"/>
    <sheet name="90 C" sheetId="30" r:id="rId4"/>
    <sheet name="100+ D" sheetId="32" r:id="rId5"/>
    <sheet name="100 E" sheetId="33" r:id="rId6"/>
    <sheet name="80 F" sheetId="34" r:id="rId7"/>
    <sheet name="80 G" sheetId="35" r:id="rId8"/>
    <sheet name="80 H" sheetId="36" r:id="rId9"/>
    <sheet name="80 I" sheetId="37" r:id="rId10"/>
    <sheet name="Teams (90)" sheetId="13" r:id="rId11"/>
    <sheet name="Teams (100)" sheetId="18" r:id="rId12"/>
    <sheet name="Teams (80)" sheetId="39" r:id="rId13"/>
    <sheet name="DR (90)" sheetId="24" r:id="rId14"/>
    <sheet name="DR (100+)" sheetId="41" r:id="rId15"/>
    <sheet name="DR (100)" sheetId="40" r:id="rId16"/>
    <sheet name="DR (80)" sheetId="42" r:id="rId17"/>
    <sheet name="SJ (90)" sheetId="25" r:id="rId18"/>
    <sheet name="DR Score Master (Print)" sheetId="2" state="hidden" r:id="rId19"/>
    <sheet name="XC Times Master (Print)" sheetId="3" state="hidden" r:id="rId20"/>
    <sheet name="SJ (100+)" sheetId="45" r:id="rId21"/>
    <sheet name="SJ (100)" sheetId="43" r:id="rId22"/>
    <sheet name="SJ (80)" sheetId="44" r:id="rId23"/>
    <sheet name="XC (90)" sheetId="26" r:id="rId24"/>
    <sheet name="XC (100)" sheetId="46" r:id="rId25"/>
    <sheet name="XC (80)" sheetId="47" r:id="rId26"/>
    <sheet name="XCT (90)" sheetId="27" r:id="rId27"/>
    <sheet name="XCT (100)" sheetId="48" r:id="rId28"/>
    <sheet name="XCT (80)" sheetId="49" r:id="rId29"/>
    <sheet name="Sheet1" sheetId="50" r:id="rId30"/>
    <sheet name="XCT Master (90)" sheetId="6" state="hidden" r:id="rId31"/>
    <sheet name="XCT Master (100)" sheetId="7" state="hidden" r:id="rId32"/>
    <sheet name="XCT Master (80)" sheetId="8" state="hidden" r:id="rId33"/>
  </sheets>
  <definedNames>
    <definedName name="_xlnm._FilterDatabase" localSheetId="5" hidden="1">'100 E'!$A$5:$N$5</definedName>
    <definedName name="_xlnm._FilterDatabase" localSheetId="4" hidden="1">'100+ D'!$A$5:$N$5</definedName>
    <definedName name="_xlnm._FilterDatabase" localSheetId="6" hidden="1">'80 F'!$A$5:$N$5</definedName>
    <definedName name="_xlnm._FilterDatabase" localSheetId="7" hidden="1">'80 G'!$A$5:$N$5</definedName>
    <definedName name="_xlnm._FilterDatabase" localSheetId="8" hidden="1">'80 H'!$A$5:$N$5</definedName>
    <definedName name="_xlnm._FilterDatabase" localSheetId="9" hidden="1">'80 I'!$A$5:$N$5</definedName>
    <definedName name="_xlnm._FilterDatabase" localSheetId="1" hidden="1">'90 A'!$A$5:$N$5</definedName>
    <definedName name="_xlnm._FilterDatabase" localSheetId="2" hidden="1">'90 B'!$A$26:$J$37</definedName>
    <definedName name="_xlnm._FilterDatabase" localSheetId="3" hidden="1">'90 C'!$A$5:$N$5</definedName>
    <definedName name="_xlnm._FilterDatabase" localSheetId="0" hidden="1">Entries!$A$1:$O$245</definedName>
    <definedName name="_xlnm._FilterDatabase" localSheetId="11" hidden="1">'Teams (100)'!$A$3:$L$3</definedName>
    <definedName name="_xlnm._FilterDatabase" localSheetId="12" hidden="1">'Teams (80)'!$A$3:$L$3</definedName>
    <definedName name="_xlnm._FilterDatabase" localSheetId="10" hidden="1">'Teams (90)'!$A$3:$L$3</definedName>
    <definedName name="_xlnm.Print_Area" localSheetId="5">'100 E'!$A$1:$K$47</definedName>
    <definedName name="_xlnm.Print_Area" localSheetId="4">'100+ D'!$A$1:$K$17</definedName>
    <definedName name="_xlnm.Print_Area" localSheetId="6">'80 F'!$A$1:$K$17</definedName>
    <definedName name="_xlnm.Print_Area" localSheetId="7">'80 G'!$A$1:$K$38</definedName>
    <definedName name="_xlnm.Print_Area" localSheetId="8">'80 H'!$A$1:$K$43</definedName>
    <definedName name="_xlnm.Print_Area" localSheetId="9">'80 I'!$A$1:$K$43</definedName>
    <definedName name="_xlnm.Print_Area" localSheetId="1">'90 A'!$A$1:$K$37</definedName>
    <definedName name="_xlnm.Print_Area" localSheetId="2">'90 B'!$A$1:$K$37</definedName>
    <definedName name="_xlnm.Print_Area" localSheetId="3">'90 C'!$A$1:$K$33</definedName>
  </definedNames>
  <calcPr calcId="162913"/>
</workbook>
</file>

<file path=xl/calcChain.xml><?xml version="1.0" encoding="utf-8"?>
<calcChain xmlns="http://schemas.openxmlformats.org/spreadsheetml/2006/main">
  <c r="D101" i="49" l="1"/>
  <c r="C101" i="49"/>
  <c r="I41" i="36"/>
  <c r="I42" i="36"/>
  <c r="F42" i="36"/>
  <c r="F41" i="36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D105" i="44"/>
  <c r="D106" i="44"/>
  <c r="D107" i="44"/>
  <c r="D108" i="44"/>
  <c r="D109" i="44"/>
  <c r="D110" i="44"/>
  <c r="D111" i="44"/>
  <c r="D112" i="44"/>
  <c r="D113" i="44"/>
  <c r="D114" i="44"/>
  <c r="D115" i="44"/>
  <c r="D116" i="44"/>
  <c r="D117" i="44"/>
  <c r="D118" i="44"/>
  <c r="D119" i="44"/>
  <c r="D120" i="44"/>
  <c r="D121" i="44"/>
  <c r="D122" i="44"/>
  <c r="D123" i="44"/>
  <c r="D124" i="44"/>
  <c r="D125" i="44"/>
  <c r="D126" i="44"/>
  <c r="D127" i="44"/>
  <c r="D128" i="44"/>
  <c r="K43" i="36" l="1"/>
  <c r="G115" i="39" l="1"/>
  <c r="F115" i="39"/>
  <c r="G114" i="39"/>
  <c r="F114" i="39"/>
  <c r="G113" i="39"/>
  <c r="F113" i="39"/>
  <c r="G112" i="39"/>
  <c r="F112" i="39"/>
  <c r="G110" i="39"/>
  <c r="F110" i="39"/>
  <c r="G109" i="39"/>
  <c r="F109" i="39"/>
  <c r="G108" i="39"/>
  <c r="F108" i="39"/>
  <c r="G107" i="39"/>
  <c r="F107" i="39"/>
  <c r="G105" i="39"/>
  <c r="F105" i="39"/>
  <c r="G104" i="39"/>
  <c r="F104" i="39"/>
  <c r="G103" i="39"/>
  <c r="F103" i="39"/>
  <c r="G102" i="39"/>
  <c r="F102" i="39"/>
  <c r="G100" i="39"/>
  <c r="F100" i="39"/>
  <c r="G99" i="39"/>
  <c r="F99" i="39"/>
  <c r="G98" i="39"/>
  <c r="F98" i="39"/>
  <c r="G97" i="39"/>
  <c r="F97" i="39"/>
  <c r="G92" i="39"/>
  <c r="F92" i="39"/>
  <c r="G91" i="39"/>
  <c r="F91" i="39"/>
  <c r="G90" i="39"/>
  <c r="F90" i="39"/>
  <c r="G89" i="39"/>
  <c r="F89" i="39"/>
  <c r="G87" i="39"/>
  <c r="F87" i="39"/>
  <c r="G86" i="39"/>
  <c r="F86" i="39"/>
  <c r="G85" i="39"/>
  <c r="F85" i="39"/>
  <c r="G84" i="39"/>
  <c r="F84" i="39"/>
  <c r="G82" i="39"/>
  <c r="F82" i="39"/>
  <c r="G81" i="39"/>
  <c r="F81" i="39"/>
  <c r="G80" i="39"/>
  <c r="F80" i="39"/>
  <c r="G79" i="39"/>
  <c r="F79" i="39"/>
  <c r="H74" i="39"/>
  <c r="F74" i="39"/>
  <c r="H73" i="39"/>
  <c r="F73" i="39"/>
  <c r="H72" i="39"/>
  <c r="G72" i="39"/>
  <c r="H71" i="39"/>
  <c r="G71" i="39"/>
  <c r="H69" i="39"/>
  <c r="F69" i="39"/>
  <c r="H68" i="39"/>
  <c r="F68" i="39"/>
  <c r="H67" i="39"/>
  <c r="G67" i="39"/>
  <c r="H66" i="39"/>
  <c r="G66" i="39"/>
  <c r="H64" i="39"/>
  <c r="F64" i="39"/>
  <c r="H63" i="39"/>
  <c r="F63" i="39"/>
  <c r="H62" i="39"/>
  <c r="G62" i="39"/>
  <c r="H61" i="39"/>
  <c r="G61" i="39"/>
  <c r="H59" i="39"/>
  <c r="F59" i="39"/>
  <c r="H58" i="39"/>
  <c r="F58" i="39"/>
  <c r="H57" i="39"/>
  <c r="G57" i="39"/>
  <c r="H56" i="39"/>
  <c r="G56" i="39"/>
  <c r="H54" i="39"/>
  <c r="F54" i="39"/>
  <c r="H53" i="39"/>
  <c r="F53" i="39"/>
  <c r="H52" i="39"/>
  <c r="G52" i="39"/>
  <c r="H51" i="39"/>
  <c r="G51" i="39"/>
  <c r="H49" i="39"/>
  <c r="F49" i="39"/>
  <c r="H48" i="39"/>
  <c r="F48" i="39"/>
  <c r="H47" i="39"/>
  <c r="G47" i="39"/>
  <c r="H46" i="39"/>
  <c r="G46" i="39"/>
  <c r="H44" i="39"/>
  <c r="F44" i="39"/>
  <c r="H43" i="39"/>
  <c r="F43" i="39"/>
  <c r="H42" i="39"/>
  <c r="G42" i="39"/>
  <c r="H41" i="39"/>
  <c r="G41" i="39"/>
  <c r="H37" i="39"/>
  <c r="F37" i="39"/>
  <c r="H36" i="39"/>
  <c r="F36" i="39"/>
  <c r="H35" i="39"/>
  <c r="G35" i="39"/>
  <c r="H34" i="39"/>
  <c r="G34" i="39"/>
  <c r="H32" i="39"/>
  <c r="F32" i="39"/>
  <c r="H31" i="39"/>
  <c r="F31" i="39"/>
  <c r="H30" i="39"/>
  <c r="G30" i="39"/>
  <c r="H29" i="39"/>
  <c r="G29" i="39"/>
  <c r="H27" i="39"/>
  <c r="F27" i="39"/>
  <c r="H26" i="39"/>
  <c r="F26" i="39"/>
  <c r="H25" i="39"/>
  <c r="G25" i="39"/>
  <c r="H24" i="39"/>
  <c r="G24" i="39"/>
  <c r="H22" i="39"/>
  <c r="F22" i="39"/>
  <c r="H21" i="39"/>
  <c r="F21" i="39"/>
  <c r="H20" i="39"/>
  <c r="G20" i="39"/>
  <c r="H19" i="39"/>
  <c r="G19" i="39"/>
  <c r="H17" i="39"/>
  <c r="F17" i="39"/>
  <c r="H16" i="39"/>
  <c r="F16" i="39"/>
  <c r="H15" i="39"/>
  <c r="G15" i="39"/>
  <c r="H14" i="39"/>
  <c r="G14" i="39"/>
  <c r="H12" i="39"/>
  <c r="F12" i="39"/>
  <c r="H11" i="39"/>
  <c r="F11" i="39"/>
  <c r="H10" i="39"/>
  <c r="G10" i="39"/>
  <c r="H9" i="39"/>
  <c r="G9" i="39"/>
  <c r="G5" i="39"/>
  <c r="H5" i="39"/>
  <c r="F6" i="39"/>
  <c r="H6" i="39"/>
  <c r="F7" i="39"/>
  <c r="H7" i="39"/>
  <c r="H4" i="39"/>
  <c r="G4" i="39"/>
  <c r="H4" i="13"/>
  <c r="G83" i="13"/>
  <c r="F83" i="13"/>
  <c r="G82" i="13"/>
  <c r="F82" i="13"/>
  <c r="G81" i="13"/>
  <c r="F81" i="13"/>
  <c r="G80" i="13"/>
  <c r="F80" i="13"/>
  <c r="G78" i="13"/>
  <c r="F78" i="13"/>
  <c r="G77" i="13"/>
  <c r="F77" i="13"/>
  <c r="G76" i="13"/>
  <c r="F76" i="13"/>
  <c r="G75" i="13"/>
  <c r="F75" i="13"/>
  <c r="G73" i="13"/>
  <c r="F73" i="13"/>
  <c r="G72" i="13"/>
  <c r="F72" i="13"/>
  <c r="G71" i="13"/>
  <c r="F71" i="13"/>
  <c r="G70" i="13"/>
  <c r="F70" i="13"/>
  <c r="G68" i="13"/>
  <c r="F68" i="13"/>
  <c r="G67" i="13"/>
  <c r="F67" i="13"/>
  <c r="G66" i="13"/>
  <c r="F66" i="13"/>
  <c r="G65" i="13"/>
  <c r="F65" i="13"/>
  <c r="G63" i="13"/>
  <c r="F63" i="13"/>
  <c r="G62" i="13"/>
  <c r="F62" i="13"/>
  <c r="G61" i="13"/>
  <c r="F61" i="13"/>
  <c r="G60" i="13"/>
  <c r="F60" i="13"/>
  <c r="G58" i="13"/>
  <c r="F58" i="13"/>
  <c r="G57" i="13"/>
  <c r="F57" i="13"/>
  <c r="G56" i="13"/>
  <c r="F56" i="13"/>
  <c r="G55" i="13"/>
  <c r="F55" i="13"/>
  <c r="G53" i="13"/>
  <c r="F53" i="13"/>
  <c r="G52" i="13"/>
  <c r="F52" i="13"/>
  <c r="G51" i="13"/>
  <c r="F51" i="13"/>
  <c r="G50" i="13"/>
  <c r="F50" i="13"/>
  <c r="H45" i="13"/>
  <c r="F45" i="13"/>
  <c r="H44" i="13"/>
  <c r="F44" i="13"/>
  <c r="H43" i="13"/>
  <c r="F43" i="13"/>
  <c r="H42" i="13"/>
  <c r="F42" i="13"/>
  <c r="H40" i="13"/>
  <c r="F40" i="13"/>
  <c r="H39" i="13"/>
  <c r="F39" i="13"/>
  <c r="H38" i="13"/>
  <c r="F38" i="13"/>
  <c r="H37" i="13"/>
  <c r="F37" i="13"/>
  <c r="H32" i="13"/>
  <c r="G32" i="13"/>
  <c r="H31" i="13"/>
  <c r="G31" i="13"/>
  <c r="H30" i="13"/>
  <c r="G30" i="13"/>
  <c r="H29" i="13"/>
  <c r="G29" i="13"/>
  <c r="H27" i="13"/>
  <c r="G27" i="13"/>
  <c r="H26" i="13"/>
  <c r="G26" i="13"/>
  <c r="H25" i="13"/>
  <c r="G25" i="13"/>
  <c r="H24" i="13"/>
  <c r="G24" i="13"/>
  <c r="H22" i="13"/>
  <c r="G22" i="13"/>
  <c r="H21" i="13"/>
  <c r="G21" i="13"/>
  <c r="H20" i="13"/>
  <c r="G20" i="13"/>
  <c r="H19" i="13"/>
  <c r="G19" i="13"/>
  <c r="H17" i="13"/>
  <c r="G17" i="13"/>
  <c r="H16" i="13"/>
  <c r="G16" i="13"/>
  <c r="H15" i="13"/>
  <c r="G15" i="13"/>
  <c r="H14" i="13"/>
  <c r="G14" i="13"/>
  <c r="H12" i="13"/>
  <c r="G12" i="13"/>
  <c r="H11" i="13"/>
  <c r="G11" i="13"/>
  <c r="H10" i="13"/>
  <c r="G10" i="13"/>
  <c r="H9" i="13"/>
  <c r="G9" i="13"/>
  <c r="G5" i="13"/>
  <c r="H5" i="13"/>
  <c r="G6" i="13"/>
  <c r="H6" i="13"/>
  <c r="G7" i="13"/>
  <c r="H7" i="13"/>
  <c r="G4" i="13"/>
  <c r="I43" i="37"/>
  <c r="F43" i="37"/>
  <c r="I42" i="37"/>
  <c r="F42" i="37"/>
  <c r="I41" i="37"/>
  <c r="F41" i="37"/>
  <c r="I40" i="37"/>
  <c r="F40" i="37"/>
  <c r="I38" i="37"/>
  <c r="F38" i="37"/>
  <c r="I37" i="37"/>
  <c r="F37" i="37"/>
  <c r="I36" i="37"/>
  <c r="F36" i="37"/>
  <c r="I35" i="37"/>
  <c r="F35" i="37"/>
  <c r="I34" i="37"/>
  <c r="F34" i="37"/>
  <c r="I33" i="37"/>
  <c r="F33" i="37"/>
  <c r="F30" i="37"/>
  <c r="F29" i="37"/>
  <c r="I28" i="37"/>
  <c r="F28" i="37"/>
  <c r="F27" i="37"/>
  <c r="I26" i="37"/>
  <c r="F26" i="37"/>
  <c r="I25" i="37"/>
  <c r="I24" i="37"/>
  <c r="I23" i="37"/>
  <c r="I7" i="37"/>
  <c r="I8" i="37"/>
  <c r="I9" i="37"/>
  <c r="I10" i="37"/>
  <c r="I11" i="37"/>
  <c r="I12" i="37"/>
  <c r="I13" i="37"/>
  <c r="I14" i="37"/>
  <c r="F15" i="37"/>
  <c r="G15" i="37"/>
  <c r="I15" i="37"/>
  <c r="F16" i="37"/>
  <c r="I16" i="37"/>
  <c r="F17" i="37"/>
  <c r="I17" i="37"/>
  <c r="F18" i="37"/>
  <c r="I18" i="37"/>
  <c r="F19" i="37"/>
  <c r="I19" i="37"/>
  <c r="I6" i="37"/>
  <c r="I7" i="36"/>
  <c r="I8" i="36"/>
  <c r="G9" i="36"/>
  <c r="I9" i="36"/>
  <c r="I10" i="36"/>
  <c r="I11" i="36"/>
  <c r="I12" i="36"/>
  <c r="I13" i="36"/>
  <c r="I14" i="36"/>
  <c r="I15" i="36"/>
  <c r="I16" i="36"/>
  <c r="F17" i="36"/>
  <c r="I17" i="36"/>
  <c r="I18" i="36"/>
  <c r="F19" i="36"/>
  <c r="F20" i="36"/>
  <c r="I20" i="36"/>
  <c r="F21" i="36"/>
  <c r="I21" i="36"/>
  <c r="F22" i="36"/>
  <c r="I22" i="36"/>
  <c r="F23" i="36"/>
  <c r="F24" i="36"/>
  <c r="I24" i="36"/>
  <c r="F25" i="36"/>
  <c r="I25" i="36"/>
  <c r="F26" i="36"/>
  <c r="F27" i="36"/>
  <c r="I27" i="36"/>
  <c r="F28" i="36"/>
  <c r="I28" i="36"/>
  <c r="F29" i="36"/>
  <c r="I29" i="36"/>
  <c r="F30" i="36"/>
  <c r="I30" i="36"/>
  <c r="F31" i="36"/>
  <c r="I31" i="36"/>
  <c r="F32" i="36"/>
  <c r="I32" i="36"/>
  <c r="F33" i="36"/>
  <c r="I33" i="36"/>
  <c r="F34" i="36"/>
  <c r="I34" i="36"/>
  <c r="F35" i="36"/>
  <c r="I35" i="36"/>
  <c r="F36" i="36"/>
  <c r="I36" i="36"/>
  <c r="F37" i="36"/>
  <c r="I37" i="36"/>
  <c r="I6" i="36"/>
  <c r="I37" i="35"/>
  <c r="F37" i="35"/>
  <c r="I36" i="35"/>
  <c r="F36" i="35"/>
  <c r="I35" i="35"/>
  <c r="F35" i="35"/>
  <c r="I34" i="35"/>
  <c r="F34" i="35"/>
  <c r="I33" i="35"/>
  <c r="F33" i="35"/>
  <c r="I32" i="35"/>
  <c r="F32" i="35"/>
  <c r="I31" i="35"/>
  <c r="F31" i="35"/>
  <c r="I30" i="35"/>
  <c r="F30" i="35"/>
  <c r="I29" i="35"/>
  <c r="F29" i="35"/>
  <c r="I28" i="35"/>
  <c r="F28" i="35"/>
  <c r="I27" i="35"/>
  <c r="F27" i="35"/>
  <c r="I26" i="35"/>
  <c r="F26" i="35"/>
  <c r="I25" i="35"/>
  <c r="F25" i="35"/>
  <c r="I24" i="35"/>
  <c r="F24" i="35"/>
  <c r="I23" i="35"/>
  <c r="G23" i="35"/>
  <c r="F23" i="35"/>
  <c r="F22" i="35"/>
  <c r="I21" i="35"/>
  <c r="F21" i="35"/>
  <c r="I20" i="35"/>
  <c r="F20" i="35"/>
  <c r="I19" i="35"/>
  <c r="I18" i="35"/>
  <c r="I17" i="35"/>
  <c r="I16" i="35"/>
  <c r="I15" i="35"/>
  <c r="I14" i="35"/>
  <c r="I13" i="35"/>
  <c r="I12" i="35"/>
  <c r="I11" i="35"/>
  <c r="I10" i="35"/>
  <c r="I9" i="35"/>
  <c r="I7" i="35"/>
  <c r="I6" i="35"/>
  <c r="F7" i="34"/>
  <c r="I7" i="34"/>
  <c r="F8" i="34"/>
  <c r="I8" i="34"/>
  <c r="F9" i="34"/>
  <c r="I9" i="34"/>
  <c r="F10" i="34"/>
  <c r="I10" i="34"/>
  <c r="F12" i="34"/>
  <c r="I12" i="34"/>
  <c r="F13" i="34"/>
  <c r="I13" i="34"/>
  <c r="F15" i="34"/>
  <c r="I15" i="34"/>
  <c r="F16" i="34"/>
  <c r="I16" i="34"/>
  <c r="F17" i="34"/>
  <c r="I17" i="34"/>
  <c r="I6" i="34"/>
  <c r="F6" i="34"/>
  <c r="I47" i="33"/>
  <c r="I46" i="33"/>
  <c r="I45" i="33"/>
  <c r="I44" i="33"/>
  <c r="I43" i="33"/>
  <c r="G43" i="33"/>
  <c r="H43" i="33" s="1"/>
  <c r="F43" i="33"/>
  <c r="I39" i="33"/>
  <c r="G39" i="33"/>
  <c r="H39" i="33" s="1"/>
  <c r="I35" i="33"/>
  <c r="I34" i="33"/>
  <c r="I33" i="33"/>
  <c r="I32" i="33"/>
  <c r="I31" i="33"/>
  <c r="I30" i="33"/>
  <c r="I29" i="33"/>
  <c r="I28" i="33"/>
  <c r="I24" i="33"/>
  <c r="I20" i="33"/>
  <c r="G20" i="33"/>
  <c r="H20" i="33" s="1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17" i="32"/>
  <c r="I16" i="32"/>
  <c r="I15" i="32"/>
  <c r="I14" i="32"/>
  <c r="I7" i="32"/>
  <c r="G8" i="32"/>
  <c r="H8" i="32" s="1"/>
  <c r="I8" i="32"/>
  <c r="G9" i="32"/>
  <c r="H9" i="32" s="1"/>
  <c r="I9" i="32"/>
  <c r="I10" i="32"/>
  <c r="I6" i="32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G6" i="30"/>
  <c r="H6" i="30" s="1"/>
  <c r="I37" i="28"/>
  <c r="I36" i="28"/>
  <c r="I35" i="28"/>
  <c r="I34" i="28"/>
  <c r="I33" i="28"/>
  <c r="I32" i="28"/>
  <c r="I31" i="28"/>
  <c r="I30" i="28"/>
  <c r="I29" i="28"/>
  <c r="I28" i="28"/>
  <c r="I27" i="28"/>
  <c r="I26" i="28"/>
  <c r="I22" i="28"/>
  <c r="I21" i="28"/>
  <c r="I20" i="28"/>
  <c r="I19" i="28"/>
  <c r="I7" i="28"/>
  <c r="I8" i="28"/>
  <c r="I9" i="28"/>
  <c r="E10" i="28"/>
  <c r="F10" i="28"/>
  <c r="G10" i="28"/>
  <c r="H10" i="28" s="1"/>
  <c r="I10" i="28"/>
  <c r="I11" i="28"/>
  <c r="I12" i="28"/>
  <c r="I13" i="28"/>
  <c r="I14" i="28"/>
  <c r="I15" i="28"/>
  <c r="I7" i="4"/>
  <c r="G8" i="4"/>
  <c r="H8" i="4" s="1"/>
  <c r="I8" i="4"/>
  <c r="I9" i="4"/>
  <c r="I10" i="4"/>
  <c r="I11" i="4"/>
  <c r="I12" i="4"/>
  <c r="I13" i="4"/>
  <c r="I14" i="4"/>
  <c r="G15" i="4"/>
  <c r="H15" i="4" s="1"/>
  <c r="I15" i="4"/>
  <c r="I16" i="4"/>
  <c r="I17" i="4"/>
  <c r="F18" i="4"/>
  <c r="G18" i="4"/>
  <c r="H18" i="4" s="1"/>
  <c r="I18" i="4"/>
  <c r="I19" i="4"/>
  <c r="I20" i="4"/>
  <c r="I21" i="4"/>
  <c r="F22" i="4"/>
  <c r="G22" i="4"/>
  <c r="H22" i="4" s="1"/>
  <c r="I22" i="4"/>
  <c r="I23" i="4"/>
  <c r="I24" i="4"/>
  <c r="I25" i="4"/>
  <c r="F26" i="4"/>
  <c r="G26" i="4"/>
  <c r="H26" i="4" s="1"/>
  <c r="I26" i="4"/>
  <c r="I27" i="4"/>
  <c r="I28" i="4"/>
  <c r="I29" i="4"/>
  <c r="I30" i="4"/>
  <c r="I31" i="4"/>
  <c r="I32" i="4"/>
  <c r="I33" i="4"/>
  <c r="I34" i="4"/>
  <c r="F35" i="4"/>
  <c r="G35" i="4"/>
  <c r="H35" i="4" s="1"/>
  <c r="I35" i="4"/>
  <c r="F36" i="4"/>
  <c r="G36" i="4"/>
  <c r="H36" i="4" s="1"/>
  <c r="I36" i="4"/>
  <c r="I37" i="4"/>
  <c r="K1" i="8" l="1"/>
  <c r="J1" i="8"/>
  <c r="A118" i="8" s="1"/>
  <c r="A117" i="8" s="1"/>
  <c r="A116" i="8" s="1"/>
  <c r="A115" i="8" s="1"/>
  <c r="A114" i="8" s="1"/>
  <c r="A113" i="8" s="1"/>
  <c r="A112" i="8" s="1"/>
  <c r="A111" i="8" s="1"/>
  <c r="A110" i="8" s="1"/>
  <c r="A109" i="8" s="1"/>
  <c r="A108" i="8" s="1"/>
  <c r="A107" i="8" s="1"/>
  <c r="A106" i="8" s="1"/>
  <c r="A105" i="8" s="1"/>
  <c r="A104" i="8" s="1"/>
  <c r="A103" i="8" s="1"/>
  <c r="A102" i="8" s="1"/>
  <c r="A101" i="8" s="1"/>
  <c r="A100" i="8" s="1"/>
  <c r="A99" i="8" s="1"/>
  <c r="A98" i="8" s="1"/>
  <c r="A97" i="8" s="1"/>
  <c r="A96" i="8" s="1"/>
  <c r="A95" i="8" s="1"/>
  <c r="A94" i="8" s="1"/>
  <c r="A93" i="8" s="1"/>
  <c r="A92" i="8" s="1"/>
  <c r="A91" i="8" s="1"/>
  <c r="A90" i="8" s="1"/>
  <c r="A89" i="8" s="1"/>
  <c r="A88" i="8" s="1"/>
  <c r="A87" i="8" s="1"/>
  <c r="A86" i="8" s="1"/>
  <c r="A85" i="8" s="1"/>
  <c r="A84" i="8" s="1"/>
  <c r="A83" i="8" s="1"/>
  <c r="A82" i="8" s="1"/>
  <c r="A81" i="8" s="1"/>
  <c r="A80" i="8" s="1"/>
  <c r="A79" i="8" s="1"/>
  <c r="A78" i="8" s="1"/>
  <c r="A77" i="8" s="1"/>
  <c r="A76" i="8" s="1"/>
  <c r="A75" i="8" s="1"/>
  <c r="A74" i="8" s="1"/>
  <c r="A73" i="8" s="1"/>
  <c r="A72" i="8" s="1"/>
  <c r="A71" i="8" s="1"/>
  <c r="A70" i="8" s="1"/>
  <c r="A69" i="8" s="1"/>
  <c r="A68" i="8" s="1"/>
  <c r="A67" i="8" s="1"/>
  <c r="A66" i="8" s="1"/>
  <c r="A65" i="8" s="1"/>
  <c r="A64" i="8" s="1"/>
  <c r="A63" i="8" s="1"/>
  <c r="A62" i="8" s="1"/>
  <c r="A61" i="8" s="1"/>
  <c r="A60" i="8" s="1"/>
  <c r="A59" i="8" s="1"/>
  <c r="A58" i="8" s="1"/>
  <c r="A57" i="8" s="1"/>
  <c r="A56" i="8" s="1"/>
  <c r="A55" i="8" s="1"/>
  <c r="A54" i="8" s="1"/>
  <c r="A53" i="8" s="1"/>
  <c r="A52" i="8" s="1"/>
  <c r="A51" i="8" s="1"/>
  <c r="A50" i="8" s="1"/>
  <c r="A49" i="8" s="1"/>
  <c r="A48" i="8" s="1"/>
  <c r="A47" i="8" s="1"/>
  <c r="A46" i="8" s="1"/>
  <c r="A45" i="8" s="1"/>
  <c r="A44" i="8" s="1"/>
  <c r="A43" i="8" s="1"/>
  <c r="A42" i="8" s="1"/>
  <c r="A41" i="8" s="1"/>
  <c r="A40" i="8" s="1"/>
  <c r="A39" i="8" s="1"/>
  <c r="A38" i="8" s="1"/>
  <c r="A37" i="8" s="1"/>
  <c r="A36" i="8" s="1"/>
  <c r="A35" i="8" s="1"/>
  <c r="A34" i="8" s="1"/>
  <c r="A33" i="8" s="1"/>
  <c r="A32" i="8" s="1"/>
  <c r="A31" i="8" s="1"/>
  <c r="A30" i="8" s="1"/>
  <c r="A29" i="8" s="1"/>
  <c r="A28" i="8" s="1"/>
  <c r="A27" i="8" s="1"/>
  <c r="A26" i="8" s="1"/>
  <c r="A25" i="8" s="1"/>
  <c r="A24" i="8" s="1"/>
  <c r="A23" i="8" s="1"/>
  <c r="A22" i="8" s="1"/>
  <c r="A21" i="8" s="1"/>
  <c r="A20" i="8" s="1"/>
  <c r="A19" i="8" s="1"/>
  <c r="A18" i="8" s="1"/>
  <c r="A17" i="8" s="1"/>
  <c r="A16" i="8" s="1"/>
  <c r="A15" i="8" s="1"/>
  <c r="A14" i="8" s="1"/>
  <c r="A13" i="8" s="1"/>
  <c r="A12" i="8" s="1"/>
  <c r="A11" i="8" s="1"/>
  <c r="A10" i="8" s="1"/>
  <c r="A9" i="8" s="1"/>
  <c r="A8" i="8" s="1"/>
  <c r="A7" i="8" s="1"/>
  <c r="A6" i="8" s="1"/>
  <c r="A5" i="8" s="1"/>
  <c r="A4" i="8" s="1"/>
  <c r="A3" i="8" s="1"/>
  <c r="B52" i="8"/>
  <c r="B51" i="8" s="1"/>
  <c r="B50" i="8" s="1"/>
  <c r="B49" i="8" s="1"/>
  <c r="B48" i="8" s="1"/>
  <c r="B47" i="8" s="1"/>
  <c r="B46" i="8" s="1"/>
  <c r="B45" i="8" s="1"/>
  <c r="B44" i="8"/>
  <c r="B43" i="8" s="1"/>
  <c r="B42" i="8" s="1"/>
  <c r="B41" i="8" s="1"/>
  <c r="B40" i="8" s="1"/>
  <c r="B39" i="8" s="1"/>
  <c r="B38" i="8" s="1"/>
  <c r="B37" i="8" s="1"/>
  <c r="B36" i="8" s="1"/>
  <c r="B35" i="8" s="1"/>
  <c r="B34" i="8" s="1"/>
  <c r="B33" i="8" s="1"/>
  <c r="B32" i="8" s="1"/>
  <c r="B31" i="8" s="1"/>
  <c r="B30" i="8" s="1"/>
  <c r="B29" i="8" s="1"/>
  <c r="B28" i="8" s="1"/>
  <c r="B27" i="8" s="1"/>
  <c r="B26" i="8" s="1"/>
  <c r="B25" i="8" s="1"/>
  <c r="B24" i="8" s="1"/>
  <c r="B23" i="8" s="1"/>
  <c r="B22" i="8" s="1"/>
  <c r="B21" i="8" s="1"/>
  <c r="B20" i="8" s="1"/>
  <c r="B19" i="8" s="1"/>
  <c r="B18" i="8" s="1"/>
  <c r="B17" i="8" s="1"/>
  <c r="B16" i="8" s="1"/>
  <c r="B15" i="8" s="1"/>
  <c r="B14" i="8" s="1"/>
  <c r="B13" i="8" s="1"/>
  <c r="B12" i="8" s="1"/>
  <c r="B11" i="8" s="1"/>
  <c r="B10" i="8" s="1"/>
  <c r="B9" i="8" s="1"/>
  <c r="B8" i="8" s="1"/>
  <c r="B7" i="8" s="1"/>
  <c r="B6" i="8" s="1"/>
  <c r="B5" i="8" s="1"/>
  <c r="B4" i="8" s="1"/>
  <c r="B3" i="8" s="1"/>
  <c r="K1" i="7"/>
  <c r="J1" i="7"/>
  <c r="B52" i="7"/>
  <c r="B51" i="7" s="1"/>
  <c r="B50" i="7" s="1"/>
  <c r="B49" i="7" s="1"/>
  <c r="B48" i="7" s="1"/>
  <c r="B47" i="7" s="1"/>
  <c r="B46" i="7" s="1"/>
  <c r="B45" i="7" s="1"/>
  <c r="B44" i="7" s="1"/>
  <c r="B43" i="7" s="1"/>
  <c r="B42" i="7" s="1"/>
  <c r="B41" i="7" s="1"/>
  <c r="B40" i="7" s="1"/>
  <c r="B39" i="7" s="1"/>
  <c r="B38" i="7" s="1"/>
  <c r="B37" i="7" s="1"/>
  <c r="B36" i="7" s="1"/>
  <c r="B35" i="7" s="1"/>
  <c r="B34" i="7" s="1"/>
  <c r="B33" i="7" s="1"/>
  <c r="B32" i="7" s="1"/>
  <c r="B31" i="7" s="1"/>
  <c r="B30" i="7" s="1"/>
  <c r="B29" i="7" s="1"/>
  <c r="B28" i="7" s="1"/>
  <c r="B27" i="7" s="1"/>
  <c r="B26" i="7" s="1"/>
  <c r="B25" i="7" s="1"/>
  <c r="B24" i="7" s="1"/>
  <c r="B23" i="7" s="1"/>
  <c r="B22" i="7" s="1"/>
  <c r="B21" i="7" s="1"/>
  <c r="B20" i="7" s="1"/>
  <c r="B19" i="7" s="1"/>
  <c r="B18" i="7" s="1"/>
  <c r="B17" i="7" s="1"/>
  <c r="B16" i="7" s="1"/>
  <c r="B15" i="7" s="1"/>
  <c r="B14" i="7" s="1"/>
  <c r="B13" i="7" s="1"/>
  <c r="B12" i="7" s="1"/>
  <c r="B11" i="7" s="1"/>
  <c r="B10" i="7" s="1"/>
  <c r="B9" i="7" s="1"/>
  <c r="B8" i="7" s="1"/>
  <c r="B7" i="7" s="1"/>
  <c r="B6" i="7" s="1"/>
  <c r="B5" i="7" s="1"/>
  <c r="B4" i="7" s="1"/>
  <c r="B3" i="7" s="1"/>
  <c r="D81" i="25"/>
  <c r="F34" i="4" s="1"/>
  <c r="D82" i="25"/>
  <c r="F37" i="4" s="1"/>
  <c r="C16" i="42"/>
  <c r="D16" i="42"/>
  <c r="E12" i="37" s="1"/>
  <c r="C17" i="42"/>
  <c r="D17" i="42"/>
  <c r="E13" i="37" s="1"/>
  <c r="C18" i="42"/>
  <c r="D18" i="42"/>
  <c r="E6" i="37" s="1"/>
  <c r="C19" i="42"/>
  <c r="D19" i="42"/>
  <c r="E6" i="35" s="1"/>
  <c r="C20" i="42"/>
  <c r="D20" i="42"/>
  <c r="E8" i="35" s="1"/>
  <c r="C21" i="42"/>
  <c r="D21" i="42"/>
  <c r="E9" i="35" s="1"/>
  <c r="C22" i="42"/>
  <c r="D22" i="42"/>
  <c r="E10" i="35" s="1"/>
  <c r="C23" i="42"/>
  <c r="D23" i="42"/>
  <c r="E11" i="35" s="1"/>
  <c r="C24" i="42"/>
  <c r="D24" i="42"/>
  <c r="E12" i="35" s="1"/>
  <c r="C25" i="42"/>
  <c r="D25" i="42"/>
  <c r="E14" i="37" s="1"/>
  <c r="C26" i="42"/>
  <c r="D26" i="42"/>
  <c r="E23" i="37" s="1"/>
  <c r="C27" i="42"/>
  <c r="D27" i="42"/>
  <c r="E23" i="36" s="1"/>
  <c r="G27" i="39" s="1"/>
  <c r="C28" i="42"/>
  <c r="D28" i="42"/>
  <c r="E12" i="34" s="1"/>
  <c r="C29" i="42"/>
  <c r="D29" i="42"/>
  <c r="E15" i="34" s="1"/>
  <c r="C30" i="42"/>
  <c r="D30" i="42"/>
  <c r="E22" i="36" s="1"/>
  <c r="C31" i="42"/>
  <c r="D31" i="42"/>
  <c r="E18" i="36" s="1"/>
  <c r="C32" i="42"/>
  <c r="D32" i="42"/>
  <c r="E19" i="36" s="1"/>
  <c r="J19" i="36" s="1"/>
  <c r="C33" i="42"/>
  <c r="D33" i="42"/>
  <c r="E7" i="34" s="1"/>
  <c r="C34" i="42"/>
  <c r="D34" i="42"/>
  <c r="E8" i="34" s="1"/>
  <c r="J8" i="34" s="1"/>
  <c r="C35" i="42"/>
  <c r="D35" i="42"/>
  <c r="E9" i="34" s="1"/>
  <c r="C36" i="42"/>
  <c r="D36" i="42"/>
  <c r="E10" i="34" s="1"/>
  <c r="J10" i="34" s="1"/>
  <c r="C37" i="42"/>
  <c r="D37" i="42"/>
  <c r="E13" i="34" s="1"/>
  <c r="C38" i="42"/>
  <c r="D38" i="42"/>
  <c r="E20" i="36" s="1"/>
  <c r="C39" i="42"/>
  <c r="D39" i="42"/>
  <c r="E21" i="36" s="1"/>
  <c r="C40" i="42"/>
  <c r="D40" i="42"/>
  <c r="E16" i="36" s="1"/>
  <c r="C41" i="42"/>
  <c r="D41" i="42"/>
  <c r="E14" i="36" s="1"/>
  <c r="C42" i="42"/>
  <c r="D42" i="42"/>
  <c r="E15" i="36" s="1"/>
  <c r="C43" i="42"/>
  <c r="D43" i="42"/>
  <c r="E25" i="35" s="1"/>
  <c r="C44" i="42"/>
  <c r="D44" i="42"/>
  <c r="E26" i="35" s="1"/>
  <c r="C45" i="42"/>
  <c r="D45" i="42"/>
  <c r="E27" i="35" s="1"/>
  <c r="C46" i="42"/>
  <c r="D46" i="42"/>
  <c r="E28" i="35" s="1"/>
  <c r="C47" i="42"/>
  <c r="D47" i="42"/>
  <c r="E20" i="35" s="1"/>
  <c r="C48" i="42"/>
  <c r="D48" i="42"/>
  <c r="E21" i="35" s="1"/>
  <c r="C49" i="42"/>
  <c r="D49" i="42"/>
  <c r="E22" i="35" s="1"/>
  <c r="J22" i="35" s="1"/>
  <c r="C50" i="42"/>
  <c r="D50" i="42"/>
  <c r="E23" i="35" s="1"/>
  <c r="J23" i="35" s="1"/>
  <c r="C51" i="42"/>
  <c r="D51" i="42"/>
  <c r="E17" i="34" s="1"/>
  <c r="C52" i="42"/>
  <c r="D52" i="42"/>
  <c r="E6" i="34" s="1"/>
  <c r="C53" i="42"/>
  <c r="D53" i="42"/>
  <c r="E30" i="37" s="1"/>
  <c r="J30" i="37" s="1"/>
  <c r="C54" i="42"/>
  <c r="D54" i="42"/>
  <c r="E27" i="36" s="1"/>
  <c r="C55" i="42"/>
  <c r="D55" i="42"/>
  <c r="E28" i="36" s="1"/>
  <c r="C56" i="42"/>
  <c r="D56" i="42"/>
  <c r="E33" i="37" s="1"/>
  <c r="C57" i="42"/>
  <c r="D57" i="42"/>
  <c r="E17" i="37" s="1"/>
  <c r="C58" i="42"/>
  <c r="D58" i="42"/>
  <c r="E25" i="37" s="1"/>
  <c r="C59" i="42"/>
  <c r="D59" i="42"/>
  <c r="E24" i="35" s="1"/>
  <c r="C60" i="42"/>
  <c r="D60" i="42"/>
  <c r="E25" i="36" s="1"/>
  <c r="C61" i="42"/>
  <c r="D61" i="42"/>
  <c r="E26" i="36" s="1"/>
  <c r="J26" i="36" s="1"/>
  <c r="C62" i="42"/>
  <c r="D62" i="42"/>
  <c r="E24" i="36" s="1"/>
  <c r="C63" i="42"/>
  <c r="D63" i="42"/>
  <c r="E29" i="37" s="1"/>
  <c r="J29" i="37" s="1"/>
  <c r="C64" i="42"/>
  <c r="D64" i="42"/>
  <c r="E16" i="34" s="1"/>
  <c r="C65" i="42"/>
  <c r="D65" i="42"/>
  <c r="E28" i="37" s="1"/>
  <c r="C66" i="42"/>
  <c r="D66" i="42"/>
  <c r="E29" i="35" s="1"/>
  <c r="C67" i="42"/>
  <c r="D67" i="42"/>
  <c r="E30" i="35" s="1"/>
  <c r="C68" i="42"/>
  <c r="D68" i="42"/>
  <c r="E31" i="35" s="1"/>
  <c r="C69" i="42"/>
  <c r="D69" i="42"/>
  <c r="E32" i="35" s="1"/>
  <c r="C70" i="42"/>
  <c r="D70" i="42"/>
  <c r="E33" i="35" s="1"/>
  <c r="C71" i="42"/>
  <c r="D71" i="42"/>
  <c r="E33" i="36" s="1"/>
  <c r="C72" i="42"/>
  <c r="D72" i="42"/>
  <c r="C73" i="42"/>
  <c r="D73" i="42"/>
  <c r="E35" i="37" s="1"/>
  <c r="C74" i="42"/>
  <c r="D74" i="42"/>
  <c r="E36" i="37" s="1"/>
  <c r="C75" i="42"/>
  <c r="D75" i="42"/>
  <c r="E37" i="37" s="1"/>
  <c r="C76" i="42"/>
  <c r="D76" i="42"/>
  <c r="E38" i="37" s="1"/>
  <c r="C77" i="42"/>
  <c r="D77" i="42"/>
  <c r="E31" i="36" s="1"/>
  <c r="C78" i="42"/>
  <c r="D78" i="42"/>
  <c r="E32" i="36" s="1"/>
  <c r="C79" i="42"/>
  <c r="D79" i="42"/>
  <c r="E30" i="36" s="1"/>
  <c r="C80" i="42"/>
  <c r="D80" i="42"/>
  <c r="E42" i="37" s="1"/>
  <c r="C81" i="42"/>
  <c r="D81" i="42"/>
  <c r="E17" i="36" s="1"/>
  <c r="C82" i="42"/>
  <c r="D82" i="42"/>
  <c r="E29" i="36" s="1"/>
  <c r="C83" i="42"/>
  <c r="D83" i="42"/>
  <c r="E34" i="36" s="1"/>
  <c r="C84" i="42"/>
  <c r="D84" i="42"/>
  <c r="E36" i="36" s="1"/>
  <c r="C85" i="42"/>
  <c r="D85" i="42"/>
  <c r="C86" i="42"/>
  <c r="D86" i="42"/>
  <c r="C87" i="42"/>
  <c r="D87" i="42"/>
  <c r="E43" i="37" s="1"/>
  <c r="C88" i="42"/>
  <c r="D88" i="42"/>
  <c r="C89" i="42"/>
  <c r="D89" i="42"/>
  <c r="E41" i="37" s="1"/>
  <c r="C90" i="42"/>
  <c r="D90" i="42"/>
  <c r="E35" i="35" s="1"/>
  <c r="C91" i="42"/>
  <c r="D91" i="42"/>
  <c r="E35" i="36" s="1"/>
  <c r="C92" i="42"/>
  <c r="D92" i="42"/>
  <c r="E36" i="35" s="1"/>
  <c r="C93" i="42"/>
  <c r="D93" i="42"/>
  <c r="E34" i="35" s="1"/>
  <c r="C94" i="42"/>
  <c r="D94" i="42"/>
  <c r="E37" i="35" s="1"/>
  <c r="C95" i="42"/>
  <c r="D95" i="42"/>
  <c r="E40" i="37" s="1"/>
  <c r="C96" i="42"/>
  <c r="D96" i="42"/>
  <c r="E39" i="37" s="1"/>
  <c r="C97" i="42"/>
  <c r="D97" i="42"/>
  <c r="C98" i="42"/>
  <c r="D98" i="42"/>
  <c r="C99" i="42"/>
  <c r="D99" i="42"/>
  <c r="E14" i="35" s="1"/>
  <c r="C100" i="42"/>
  <c r="D100" i="42"/>
  <c r="E13" i="35" s="1"/>
  <c r="C101" i="42"/>
  <c r="D101" i="42"/>
  <c r="E15" i="35" s="1"/>
  <c r="C102" i="42"/>
  <c r="D102" i="42"/>
  <c r="E24" i="37" s="1"/>
  <c r="C103" i="42"/>
  <c r="D103" i="42"/>
  <c r="E17" i="35" s="1"/>
  <c r="C104" i="42"/>
  <c r="D104" i="42"/>
  <c r="E16" i="35" s="1"/>
  <c r="C105" i="42"/>
  <c r="D105" i="42"/>
  <c r="E19" i="35" s="1"/>
  <c r="C106" i="42"/>
  <c r="D106" i="42"/>
  <c r="E37" i="36" s="1"/>
  <c r="C107" i="42"/>
  <c r="D107" i="42"/>
  <c r="E18" i="35" s="1"/>
  <c r="C108" i="42"/>
  <c r="D108" i="42"/>
  <c r="E16" i="37" s="1"/>
  <c r="C109" i="42"/>
  <c r="D109" i="42"/>
  <c r="E19" i="37" s="1"/>
  <c r="C110" i="42"/>
  <c r="D110" i="42"/>
  <c r="E18" i="37" s="1"/>
  <c r="C111" i="42"/>
  <c r="D111" i="42"/>
  <c r="C112" i="42"/>
  <c r="D112" i="42"/>
  <c r="C113" i="42"/>
  <c r="D113" i="42"/>
  <c r="C114" i="42"/>
  <c r="D114" i="42"/>
  <c r="C115" i="42"/>
  <c r="D115" i="42"/>
  <c r="C116" i="42"/>
  <c r="D116" i="42"/>
  <c r="C117" i="42"/>
  <c r="D117" i="42"/>
  <c r="C118" i="42"/>
  <c r="D118" i="42"/>
  <c r="C119" i="42"/>
  <c r="D119" i="42"/>
  <c r="C120" i="42"/>
  <c r="D120" i="42"/>
  <c r="C121" i="42"/>
  <c r="D121" i="42"/>
  <c r="C122" i="42"/>
  <c r="D122" i="42"/>
  <c r="C123" i="42"/>
  <c r="D123" i="42"/>
  <c r="C124" i="42"/>
  <c r="D124" i="42"/>
  <c r="C125" i="42"/>
  <c r="D125" i="42"/>
  <c r="C126" i="42"/>
  <c r="D126" i="42"/>
  <c r="C127" i="42"/>
  <c r="D127" i="42"/>
  <c r="C128" i="42"/>
  <c r="D128" i="42"/>
  <c r="C129" i="42"/>
  <c r="D129" i="42"/>
  <c r="C130" i="42"/>
  <c r="D130" i="42"/>
  <c r="C91" i="24"/>
  <c r="D91" i="24"/>
  <c r="C92" i="24"/>
  <c r="D92" i="24"/>
  <c r="C93" i="24"/>
  <c r="D93" i="24"/>
  <c r="C94" i="24"/>
  <c r="D94" i="24"/>
  <c r="C95" i="24"/>
  <c r="D95" i="24"/>
  <c r="C96" i="24"/>
  <c r="D96" i="24"/>
  <c r="C97" i="24"/>
  <c r="D97" i="24"/>
  <c r="C98" i="24"/>
  <c r="D98" i="24"/>
  <c r="C99" i="24"/>
  <c r="D99" i="24"/>
  <c r="C100" i="24"/>
  <c r="D100" i="24"/>
  <c r="C101" i="24"/>
  <c r="D101" i="24"/>
  <c r="C102" i="24"/>
  <c r="D102" i="24"/>
  <c r="C103" i="24"/>
  <c r="D103" i="24"/>
  <c r="C104" i="24"/>
  <c r="D104" i="24"/>
  <c r="C105" i="24"/>
  <c r="D105" i="24"/>
  <c r="C106" i="24"/>
  <c r="D106" i="24"/>
  <c r="C107" i="24"/>
  <c r="D107" i="24"/>
  <c r="C108" i="24"/>
  <c r="D108" i="24"/>
  <c r="C109" i="24"/>
  <c r="D109" i="24"/>
  <c r="C110" i="24"/>
  <c r="D110" i="24"/>
  <c r="C111" i="24"/>
  <c r="D111" i="24"/>
  <c r="C112" i="24"/>
  <c r="D112" i="24"/>
  <c r="C113" i="24"/>
  <c r="D113" i="24"/>
  <c r="C114" i="24"/>
  <c r="D114" i="24"/>
  <c r="C115" i="24"/>
  <c r="D115" i="24"/>
  <c r="C116" i="24"/>
  <c r="D116" i="24"/>
  <c r="C117" i="24"/>
  <c r="D117" i="24"/>
  <c r="C118" i="24"/>
  <c r="D118" i="24"/>
  <c r="C119" i="24"/>
  <c r="D119" i="24"/>
  <c r="C120" i="24"/>
  <c r="D120" i="24"/>
  <c r="C84" i="24"/>
  <c r="D84" i="24"/>
  <c r="C85" i="24"/>
  <c r="D85" i="24"/>
  <c r="C86" i="24"/>
  <c r="D86" i="24"/>
  <c r="C87" i="24"/>
  <c r="D87" i="24"/>
  <c r="C88" i="24"/>
  <c r="D88" i="24"/>
  <c r="C89" i="24"/>
  <c r="D89" i="24"/>
  <c r="C90" i="24"/>
  <c r="D90" i="24"/>
  <c r="C100" i="49"/>
  <c r="C99" i="49"/>
  <c r="C98" i="49"/>
  <c r="C97" i="49"/>
  <c r="C96" i="49"/>
  <c r="C95" i="49"/>
  <c r="C94" i="49"/>
  <c r="C93" i="49"/>
  <c r="C92" i="49"/>
  <c r="C91" i="49"/>
  <c r="C90" i="49"/>
  <c r="C89" i="49"/>
  <c r="C88" i="49"/>
  <c r="C87" i="49"/>
  <c r="C86" i="49"/>
  <c r="C85" i="49"/>
  <c r="C84" i="49"/>
  <c r="C83" i="49"/>
  <c r="C82" i="49"/>
  <c r="C81" i="49"/>
  <c r="C80" i="49"/>
  <c r="C79" i="49"/>
  <c r="C78" i="49"/>
  <c r="C77" i="49"/>
  <c r="C76" i="49"/>
  <c r="C75" i="49"/>
  <c r="C74" i="49"/>
  <c r="C73" i="49"/>
  <c r="C72" i="49"/>
  <c r="C71" i="49"/>
  <c r="C70" i="49"/>
  <c r="C69" i="49"/>
  <c r="C68" i="49"/>
  <c r="C67" i="49"/>
  <c r="C66" i="49"/>
  <c r="C65" i="49"/>
  <c r="C64" i="49"/>
  <c r="C63" i="49"/>
  <c r="C62" i="49"/>
  <c r="C61" i="49"/>
  <c r="C60" i="49"/>
  <c r="C59" i="49"/>
  <c r="C58" i="49"/>
  <c r="C57" i="49"/>
  <c r="C56" i="49"/>
  <c r="C55" i="49"/>
  <c r="C54" i="49"/>
  <c r="C53" i="49"/>
  <c r="C52" i="49"/>
  <c r="C51" i="49"/>
  <c r="C50" i="49"/>
  <c r="C49" i="49"/>
  <c r="C48" i="49"/>
  <c r="C47" i="49"/>
  <c r="C46" i="49"/>
  <c r="C45" i="49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C6" i="49"/>
  <c r="C5" i="49"/>
  <c r="C4" i="49"/>
  <c r="C3" i="49"/>
  <c r="C2" i="49"/>
  <c r="C100" i="48"/>
  <c r="C99" i="48"/>
  <c r="C98" i="48"/>
  <c r="C97" i="48"/>
  <c r="C96" i="48"/>
  <c r="C95" i="48"/>
  <c r="C94" i="48"/>
  <c r="C93" i="48"/>
  <c r="C92" i="48"/>
  <c r="C91" i="48"/>
  <c r="C90" i="48"/>
  <c r="C89" i="48"/>
  <c r="C88" i="48"/>
  <c r="C87" i="48"/>
  <c r="C86" i="48"/>
  <c r="C85" i="48"/>
  <c r="C84" i="48"/>
  <c r="C83" i="48"/>
  <c r="C82" i="48"/>
  <c r="C81" i="48"/>
  <c r="C80" i="48"/>
  <c r="C79" i="48"/>
  <c r="C78" i="48"/>
  <c r="C77" i="48"/>
  <c r="C76" i="48"/>
  <c r="C75" i="48"/>
  <c r="C74" i="48"/>
  <c r="C73" i="48"/>
  <c r="C72" i="48"/>
  <c r="C71" i="48"/>
  <c r="C70" i="48"/>
  <c r="C69" i="48"/>
  <c r="C68" i="48"/>
  <c r="C67" i="48"/>
  <c r="C66" i="48"/>
  <c r="C65" i="48"/>
  <c r="C64" i="48"/>
  <c r="C63" i="48"/>
  <c r="C62" i="48"/>
  <c r="C61" i="48"/>
  <c r="C60" i="48"/>
  <c r="C59" i="48"/>
  <c r="C58" i="48"/>
  <c r="C57" i="48"/>
  <c r="C56" i="48"/>
  <c r="C55" i="48"/>
  <c r="C54" i="48"/>
  <c r="C53" i="48"/>
  <c r="C52" i="48"/>
  <c r="C51" i="48"/>
  <c r="C50" i="48"/>
  <c r="C49" i="48"/>
  <c r="C48" i="48"/>
  <c r="C47" i="48"/>
  <c r="C46" i="48"/>
  <c r="C45" i="48"/>
  <c r="C44" i="48"/>
  <c r="C43" i="48"/>
  <c r="C42" i="48"/>
  <c r="C41" i="48"/>
  <c r="C40" i="48"/>
  <c r="C39" i="48"/>
  <c r="C38" i="48"/>
  <c r="C37" i="48"/>
  <c r="C36" i="48"/>
  <c r="C35" i="48"/>
  <c r="C34" i="48"/>
  <c r="C33" i="48"/>
  <c r="C32" i="48"/>
  <c r="C31" i="48"/>
  <c r="C30" i="48"/>
  <c r="C29" i="48"/>
  <c r="C28" i="48"/>
  <c r="C27" i="48"/>
  <c r="C26" i="48"/>
  <c r="C25" i="48"/>
  <c r="C24" i="48"/>
  <c r="C23" i="48"/>
  <c r="C22" i="48"/>
  <c r="C21" i="48"/>
  <c r="C20" i="48"/>
  <c r="C19" i="48"/>
  <c r="C18" i="48"/>
  <c r="C17" i="48"/>
  <c r="C16" i="48"/>
  <c r="C15" i="48"/>
  <c r="C14" i="48"/>
  <c r="C13" i="48"/>
  <c r="C12" i="48"/>
  <c r="C11" i="48"/>
  <c r="C10" i="48"/>
  <c r="C9" i="48"/>
  <c r="C8" i="48"/>
  <c r="C7" i="48"/>
  <c r="C6" i="48"/>
  <c r="C5" i="48"/>
  <c r="C4" i="48"/>
  <c r="C3" i="48"/>
  <c r="C2" i="48"/>
  <c r="D80" i="45"/>
  <c r="D79" i="45"/>
  <c r="D78" i="45"/>
  <c r="D77" i="45"/>
  <c r="D76" i="45"/>
  <c r="D75" i="45"/>
  <c r="D74" i="45"/>
  <c r="D73" i="45"/>
  <c r="D72" i="45"/>
  <c r="D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F14" i="32" s="1"/>
  <c r="D9" i="45"/>
  <c r="F16" i="32" s="1"/>
  <c r="D8" i="45"/>
  <c r="F10" i="32" s="1"/>
  <c r="D7" i="45"/>
  <c r="F8" i="32" s="1"/>
  <c r="D6" i="45"/>
  <c r="F9" i="32" s="1"/>
  <c r="D5" i="45"/>
  <c r="F17" i="32" s="1"/>
  <c r="D4" i="45"/>
  <c r="F15" i="32" s="1"/>
  <c r="D3" i="45"/>
  <c r="F7" i="32" s="1"/>
  <c r="D2" i="45"/>
  <c r="F6" i="32" s="1"/>
  <c r="F19" i="35"/>
  <c r="F25" i="37"/>
  <c r="F18" i="35"/>
  <c r="F18" i="36"/>
  <c r="F24" i="37"/>
  <c r="F17" i="35"/>
  <c r="F16" i="36"/>
  <c r="F16" i="35"/>
  <c r="F23" i="37"/>
  <c r="F15" i="36"/>
  <c r="F15" i="35"/>
  <c r="F14" i="37"/>
  <c r="F14" i="35"/>
  <c r="F13" i="37"/>
  <c r="F13" i="36"/>
  <c r="F13" i="35"/>
  <c r="F12" i="37"/>
  <c r="F12" i="36"/>
  <c r="F12" i="35"/>
  <c r="F11" i="37"/>
  <c r="F14" i="36"/>
  <c r="F11" i="36"/>
  <c r="D17" i="44"/>
  <c r="F11" i="35" s="1"/>
  <c r="D16" i="44"/>
  <c r="F10" i="37" s="1"/>
  <c r="D15" i="44"/>
  <c r="F10" i="36" s="1"/>
  <c r="D14" i="44"/>
  <c r="F10" i="35" s="1"/>
  <c r="D13" i="44"/>
  <c r="F9" i="37" s="1"/>
  <c r="D12" i="44"/>
  <c r="F9" i="36" s="1"/>
  <c r="D11" i="44"/>
  <c r="F9" i="35" s="1"/>
  <c r="D10" i="44"/>
  <c r="F8" i="37" s="1"/>
  <c r="D9" i="44"/>
  <c r="F8" i="36" s="1"/>
  <c r="D8" i="44"/>
  <c r="F8" i="35" s="1"/>
  <c r="D7" i="44"/>
  <c r="F7" i="37" s="1"/>
  <c r="D6" i="44"/>
  <c r="F7" i="36" s="1"/>
  <c r="D5" i="44"/>
  <c r="F7" i="35" s="1"/>
  <c r="D4" i="44"/>
  <c r="F6" i="37" s="1"/>
  <c r="D3" i="44"/>
  <c r="F6" i="36" s="1"/>
  <c r="D2" i="44"/>
  <c r="F6" i="35" s="1"/>
  <c r="D80" i="43"/>
  <c r="D79" i="43"/>
  <c r="D78" i="43"/>
  <c r="D77" i="43"/>
  <c r="D76" i="43"/>
  <c r="D75" i="43"/>
  <c r="D74" i="43"/>
  <c r="D73" i="43"/>
  <c r="D72" i="43"/>
  <c r="D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F20" i="33" s="1"/>
  <c r="D30" i="43"/>
  <c r="F24" i="33" s="1"/>
  <c r="D29" i="43"/>
  <c r="F14" i="33" s="1"/>
  <c r="D28" i="43"/>
  <c r="F31" i="33" s="1"/>
  <c r="D27" i="43"/>
  <c r="F30" i="33" s="1"/>
  <c r="D26" i="43"/>
  <c r="F13" i="33" s="1"/>
  <c r="D25" i="43"/>
  <c r="D24" i="43"/>
  <c r="F15" i="33" s="1"/>
  <c r="D23" i="43"/>
  <c r="F12" i="33" s="1"/>
  <c r="D22" i="43"/>
  <c r="F11" i="33" s="1"/>
  <c r="D21" i="43"/>
  <c r="F28" i="33" s="1"/>
  <c r="D20" i="43"/>
  <c r="F10" i="33" s="1"/>
  <c r="D19" i="43"/>
  <c r="F9" i="33" s="1"/>
  <c r="D18" i="43"/>
  <c r="F7" i="33" s="1"/>
  <c r="D17" i="43"/>
  <c r="F6" i="33" s="1"/>
  <c r="D16" i="43"/>
  <c r="F44" i="33" s="1"/>
  <c r="D15" i="43"/>
  <c r="F8" i="33" s="1"/>
  <c r="D14" i="43"/>
  <c r="F35" i="33" s="1"/>
  <c r="D13" i="43"/>
  <c r="F19" i="33" s="1"/>
  <c r="D12" i="43"/>
  <c r="F47" i="33" s="1"/>
  <c r="D11" i="43"/>
  <c r="F39" i="33" s="1"/>
  <c r="J39" i="33" s="1"/>
  <c r="K39" i="33" s="1"/>
  <c r="D10" i="43"/>
  <c r="F46" i="33" s="1"/>
  <c r="D9" i="43"/>
  <c r="F18" i="33" s="1"/>
  <c r="D8" i="43"/>
  <c r="F17" i="33" s="1"/>
  <c r="D7" i="43"/>
  <c r="F45" i="33" s="1"/>
  <c r="D6" i="43"/>
  <c r="F16" i="33" s="1"/>
  <c r="D5" i="43"/>
  <c r="F34" i="33" s="1"/>
  <c r="D4" i="43"/>
  <c r="F33" i="33" s="1"/>
  <c r="D3" i="43"/>
  <c r="F32" i="33" s="1"/>
  <c r="D2" i="43"/>
  <c r="F29" i="33" s="1"/>
  <c r="D15" i="42"/>
  <c r="E6" i="36" s="1"/>
  <c r="C15" i="42"/>
  <c r="D14" i="42"/>
  <c r="E7" i="37" s="1"/>
  <c r="C14" i="42"/>
  <c r="D13" i="42"/>
  <c r="E8" i="37" s="1"/>
  <c r="C13" i="42"/>
  <c r="D12" i="42"/>
  <c r="E9" i="37" s="1"/>
  <c r="C12" i="42"/>
  <c r="D11" i="42"/>
  <c r="E10" i="37" s="1"/>
  <c r="C11" i="42"/>
  <c r="D10" i="42"/>
  <c r="E7" i="35" s="1"/>
  <c r="C10" i="42"/>
  <c r="D9" i="42"/>
  <c r="E11" i="37" s="1"/>
  <c r="C9" i="42"/>
  <c r="D8" i="42"/>
  <c r="E7" i="36" s="1"/>
  <c r="C8" i="42"/>
  <c r="D7" i="42"/>
  <c r="E8" i="36" s="1"/>
  <c r="C7" i="42"/>
  <c r="D6" i="42"/>
  <c r="E9" i="36" s="1"/>
  <c r="J9" i="36" s="1"/>
  <c r="G43" i="39" s="1"/>
  <c r="C6" i="42"/>
  <c r="D5" i="42"/>
  <c r="E13" i="36" s="1"/>
  <c r="C5" i="42"/>
  <c r="D4" i="42"/>
  <c r="E12" i="36" s="1"/>
  <c r="C4" i="42"/>
  <c r="D3" i="42"/>
  <c r="E11" i="36" s="1"/>
  <c r="C3" i="42"/>
  <c r="D2" i="42"/>
  <c r="E10" i="36" s="1"/>
  <c r="C2" i="42"/>
  <c r="D15" i="41"/>
  <c r="C15" i="41"/>
  <c r="D14" i="41"/>
  <c r="C14" i="41"/>
  <c r="D13" i="41"/>
  <c r="C13" i="41"/>
  <c r="D12" i="41"/>
  <c r="C12" i="41"/>
  <c r="D11" i="41"/>
  <c r="C11" i="41"/>
  <c r="D10" i="41"/>
  <c r="E15" i="32" s="1"/>
  <c r="C10" i="41"/>
  <c r="D9" i="41"/>
  <c r="E7" i="32" s="1"/>
  <c r="C9" i="41"/>
  <c r="D8" i="41"/>
  <c r="E6" i="32" s="1"/>
  <c r="C8" i="41"/>
  <c r="D7" i="41"/>
  <c r="E14" i="32" s="1"/>
  <c r="C7" i="41"/>
  <c r="D6" i="41"/>
  <c r="E10" i="32" s="1"/>
  <c r="C6" i="41"/>
  <c r="D5" i="41"/>
  <c r="E8" i="32" s="1"/>
  <c r="J8" i="32" s="1"/>
  <c r="C5" i="41"/>
  <c r="D4" i="41"/>
  <c r="E17" i="32" s="1"/>
  <c r="C4" i="41"/>
  <c r="D3" i="41"/>
  <c r="E16" i="32" s="1"/>
  <c r="C3" i="41"/>
  <c r="D2" i="41"/>
  <c r="E9" i="32" s="1"/>
  <c r="C2" i="41"/>
  <c r="D34" i="40"/>
  <c r="C34" i="40"/>
  <c r="D33" i="40"/>
  <c r="C33" i="40"/>
  <c r="D32" i="40"/>
  <c r="C32" i="40"/>
  <c r="D31" i="40"/>
  <c r="C31" i="40"/>
  <c r="D30" i="40"/>
  <c r="E20" i="33" s="1"/>
  <c r="J20" i="33" s="1"/>
  <c r="F12" i="18" s="1"/>
  <c r="C30" i="40"/>
  <c r="D29" i="40"/>
  <c r="E46" i="33" s="1"/>
  <c r="C29" i="40"/>
  <c r="D28" i="40"/>
  <c r="E39" i="33" s="1"/>
  <c r="C28" i="40"/>
  <c r="D27" i="40"/>
  <c r="E47" i="33" s="1"/>
  <c r="C27" i="40"/>
  <c r="D26" i="40"/>
  <c r="E18" i="33" s="1"/>
  <c r="C26" i="40"/>
  <c r="D25" i="40"/>
  <c r="E17" i="33" s="1"/>
  <c r="C25" i="40"/>
  <c r="D24" i="40"/>
  <c r="E45" i="33" s="1"/>
  <c r="C24" i="40"/>
  <c r="D23" i="40"/>
  <c r="E33" i="33" s="1"/>
  <c r="C23" i="40"/>
  <c r="D22" i="40"/>
  <c r="E32" i="33" s="1"/>
  <c r="C22" i="40"/>
  <c r="D21" i="40"/>
  <c r="E31" i="33" s="1"/>
  <c r="C21" i="40"/>
  <c r="D20" i="40"/>
  <c r="E29" i="33" s="1"/>
  <c r="C20" i="40"/>
  <c r="D19" i="40"/>
  <c r="E30" i="33" s="1"/>
  <c r="C19" i="40"/>
  <c r="D18" i="40"/>
  <c r="E15" i="33" s="1"/>
  <c r="C18" i="40"/>
  <c r="D17" i="40"/>
  <c r="E14" i="33" s="1"/>
  <c r="C17" i="40"/>
  <c r="D16" i="40"/>
  <c r="E28" i="33" s="1"/>
  <c r="C16" i="40"/>
  <c r="D15" i="40"/>
  <c r="E34" i="33" s="1"/>
  <c r="C15" i="40"/>
  <c r="D14" i="40"/>
  <c r="E35" i="33" s="1"/>
  <c r="C14" i="40"/>
  <c r="D13" i="40"/>
  <c r="E16" i="33" s="1"/>
  <c r="C13" i="40"/>
  <c r="D12" i="40"/>
  <c r="E19" i="33" s="1"/>
  <c r="C12" i="40"/>
  <c r="D11" i="40"/>
  <c r="E11" i="33" s="1"/>
  <c r="C11" i="40"/>
  <c r="D10" i="40"/>
  <c r="E12" i="33" s="1"/>
  <c r="C10" i="40"/>
  <c r="D9" i="40"/>
  <c r="E13" i="33" s="1"/>
  <c r="C9" i="40"/>
  <c r="D8" i="40"/>
  <c r="E24" i="33" s="1"/>
  <c r="C8" i="40"/>
  <c r="D7" i="40"/>
  <c r="E10" i="33" s="1"/>
  <c r="C7" i="40"/>
  <c r="D6" i="40"/>
  <c r="E8" i="33" s="1"/>
  <c r="C6" i="40"/>
  <c r="D5" i="40"/>
  <c r="E7" i="33" s="1"/>
  <c r="C5" i="40"/>
  <c r="D4" i="40"/>
  <c r="E44" i="33" s="1"/>
  <c r="C4" i="40"/>
  <c r="D3" i="40"/>
  <c r="E6" i="33" s="1"/>
  <c r="C3" i="40"/>
  <c r="D2" i="40"/>
  <c r="E9" i="33" s="1"/>
  <c r="C2" i="40"/>
  <c r="E34" i="37" l="1"/>
  <c r="J8" i="35"/>
  <c r="J9" i="32"/>
  <c r="F24" i="39"/>
  <c r="H109" i="39"/>
  <c r="H87" i="39"/>
  <c r="H108" i="39"/>
  <c r="G12" i="39"/>
  <c r="K32" i="37"/>
  <c r="H102" i="39"/>
  <c r="F25" i="39"/>
  <c r="H97" i="39"/>
  <c r="K31" i="37"/>
  <c r="H110" i="39"/>
  <c r="H114" i="39"/>
  <c r="A119" i="8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118" i="7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E92" i="39"/>
  <c r="D92" i="39"/>
  <c r="C92" i="39"/>
  <c r="B92" i="39"/>
  <c r="E91" i="39"/>
  <c r="D91" i="39"/>
  <c r="C91" i="39"/>
  <c r="B91" i="39"/>
  <c r="E90" i="39"/>
  <c r="D90" i="39"/>
  <c r="C90" i="39"/>
  <c r="B90" i="39"/>
  <c r="E89" i="39"/>
  <c r="D89" i="39"/>
  <c r="C89" i="39"/>
  <c r="B89" i="39"/>
  <c r="H88" i="39"/>
  <c r="G88" i="39"/>
  <c r="F88" i="39"/>
  <c r="E88" i="39"/>
  <c r="D88" i="39"/>
  <c r="C88" i="39"/>
  <c r="B88" i="39"/>
  <c r="E74" i="39"/>
  <c r="D74" i="39"/>
  <c r="C74" i="39"/>
  <c r="B74" i="39"/>
  <c r="E73" i="39"/>
  <c r="D73" i="39"/>
  <c r="C73" i="39"/>
  <c r="B73" i="39"/>
  <c r="E72" i="39"/>
  <c r="D72" i="39"/>
  <c r="C72" i="39"/>
  <c r="B72" i="39"/>
  <c r="E71" i="39"/>
  <c r="D71" i="39"/>
  <c r="C71" i="39"/>
  <c r="B71" i="39"/>
  <c r="H70" i="39"/>
  <c r="G70" i="39"/>
  <c r="F70" i="39"/>
  <c r="E70" i="39"/>
  <c r="D70" i="39"/>
  <c r="C70" i="39"/>
  <c r="B70" i="39"/>
  <c r="E69" i="39"/>
  <c r="D69" i="39"/>
  <c r="C69" i="39"/>
  <c r="B69" i="39"/>
  <c r="E68" i="39"/>
  <c r="D68" i="39"/>
  <c r="C68" i="39"/>
  <c r="B68" i="39"/>
  <c r="E67" i="39"/>
  <c r="D67" i="39"/>
  <c r="C67" i="39"/>
  <c r="B67" i="39"/>
  <c r="E66" i="39"/>
  <c r="D66" i="39"/>
  <c r="C66" i="39"/>
  <c r="B66" i="39"/>
  <c r="H65" i="39"/>
  <c r="G65" i="39"/>
  <c r="F65" i="39"/>
  <c r="E65" i="39"/>
  <c r="D65" i="39"/>
  <c r="C65" i="39"/>
  <c r="B65" i="39"/>
  <c r="E64" i="39"/>
  <c r="D64" i="39"/>
  <c r="C64" i="39"/>
  <c r="B64" i="39"/>
  <c r="E63" i="39"/>
  <c r="D63" i="39"/>
  <c r="C63" i="39"/>
  <c r="B63" i="39"/>
  <c r="E62" i="39"/>
  <c r="D62" i="39"/>
  <c r="C62" i="39"/>
  <c r="B62" i="39"/>
  <c r="E61" i="39"/>
  <c r="D61" i="39"/>
  <c r="C61" i="39"/>
  <c r="B61" i="39"/>
  <c r="H60" i="39"/>
  <c r="G60" i="39"/>
  <c r="F60" i="39"/>
  <c r="E60" i="39"/>
  <c r="D60" i="39"/>
  <c r="C60" i="39"/>
  <c r="B60" i="39"/>
  <c r="E59" i="39"/>
  <c r="D59" i="39"/>
  <c r="C59" i="39"/>
  <c r="B59" i="39"/>
  <c r="E58" i="39"/>
  <c r="D58" i="39"/>
  <c r="C58" i="39"/>
  <c r="B58" i="39"/>
  <c r="E57" i="39"/>
  <c r="D57" i="39"/>
  <c r="C57" i="39"/>
  <c r="B57" i="39"/>
  <c r="E56" i="39"/>
  <c r="D56" i="39"/>
  <c r="C56" i="39"/>
  <c r="B56" i="39"/>
  <c r="H55" i="39"/>
  <c r="G55" i="39"/>
  <c r="F55" i="39"/>
  <c r="E55" i="39"/>
  <c r="D55" i="39"/>
  <c r="C55" i="39"/>
  <c r="B55" i="39"/>
  <c r="E54" i="39"/>
  <c r="D54" i="39"/>
  <c r="C54" i="39"/>
  <c r="B54" i="39"/>
  <c r="E53" i="39"/>
  <c r="D53" i="39"/>
  <c r="C53" i="39"/>
  <c r="B53" i="39"/>
  <c r="E52" i="39"/>
  <c r="D52" i="39"/>
  <c r="C52" i="39"/>
  <c r="B52" i="39"/>
  <c r="E51" i="39"/>
  <c r="D51" i="39"/>
  <c r="C51" i="39"/>
  <c r="B51" i="39"/>
  <c r="H50" i="39"/>
  <c r="G50" i="39"/>
  <c r="F50" i="39"/>
  <c r="E50" i="39"/>
  <c r="D50" i="39"/>
  <c r="C50" i="39"/>
  <c r="B50" i="39"/>
  <c r="E49" i="39"/>
  <c r="D49" i="39"/>
  <c r="C49" i="39"/>
  <c r="B49" i="39"/>
  <c r="E48" i="39"/>
  <c r="D48" i="39"/>
  <c r="C48" i="39"/>
  <c r="B48" i="39"/>
  <c r="E47" i="39"/>
  <c r="D47" i="39"/>
  <c r="C47" i="39"/>
  <c r="B47" i="39"/>
  <c r="E46" i="39"/>
  <c r="D46" i="39"/>
  <c r="C46" i="39"/>
  <c r="B46" i="39"/>
  <c r="H45" i="39"/>
  <c r="G45" i="39"/>
  <c r="F45" i="39"/>
  <c r="E45" i="39"/>
  <c r="D45" i="39"/>
  <c r="C45" i="39"/>
  <c r="B45" i="39"/>
  <c r="E44" i="39"/>
  <c r="D44" i="39"/>
  <c r="C44" i="39"/>
  <c r="B44" i="39"/>
  <c r="E43" i="39"/>
  <c r="D43" i="39"/>
  <c r="C43" i="39"/>
  <c r="B43" i="39"/>
  <c r="E42" i="39"/>
  <c r="D42" i="39"/>
  <c r="C42" i="39"/>
  <c r="B42" i="39"/>
  <c r="E41" i="39"/>
  <c r="D41" i="39"/>
  <c r="C41" i="39"/>
  <c r="B41" i="39"/>
  <c r="H38" i="39"/>
  <c r="G38" i="39"/>
  <c r="F38" i="39"/>
  <c r="E38" i="39"/>
  <c r="D38" i="39"/>
  <c r="C38" i="39"/>
  <c r="B38" i="39"/>
  <c r="B75" i="39"/>
  <c r="C75" i="39"/>
  <c r="D75" i="39"/>
  <c r="E75" i="39"/>
  <c r="F75" i="39"/>
  <c r="G75" i="39"/>
  <c r="H75" i="39"/>
  <c r="B79" i="39"/>
  <c r="C79" i="39"/>
  <c r="D79" i="39"/>
  <c r="E79" i="39"/>
  <c r="E37" i="39"/>
  <c r="D37" i="39"/>
  <c r="C37" i="39"/>
  <c r="B37" i="39"/>
  <c r="E36" i="39"/>
  <c r="D36" i="39"/>
  <c r="C36" i="39"/>
  <c r="B36" i="39"/>
  <c r="E35" i="39"/>
  <c r="D35" i="39"/>
  <c r="C35" i="39"/>
  <c r="B35" i="39"/>
  <c r="E34" i="39"/>
  <c r="D34" i="39"/>
  <c r="C34" i="39"/>
  <c r="B34" i="39"/>
  <c r="H33" i="39"/>
  <c r="G33" i="39"/>
  <c r="F33" i="39"/>
  <c r="E33" i="39"/>
  <c r="D33" i="39"/>
  <c r="C33" i="39"/>
  <c r="B33" i="39"/>
  <c r="E115" i="39"/>
  <c r="D115" i="39"/>
  <c r="C115" i="39"/>
  <c r="B115" i="39"/>
  <c r="E114" i="39"/>
  <c r="D114" i="39"/>
  <c r="C114" i="39"/>
  <c r="B114" i="39"/>
  <c r="E113" i="39"/>
  <c r="D113" i="39"/>
  <c r="C113" i="39"/>
  <c r="B113" i="39"/>
  <c r="E112" i="39"/>
  <c r="D112" i="39"/>
  <c r="C112" i="39"/>
  <c r="B112" i="39"/>
  <c r="H111" i="39"/>
  <c r="G111" i="39"/>
  <c r="F111" i="39"/>
  <c r="E111" i="39"/>
  <c r="D111" i="39"/>
  <c r="C111" i="39"/>
  <c r="B111" i="39"/>
  <c r="E110" i="39"/>
  <c r="D110" i="39"/>
  <c r="C110" i="39"/>
  <c r="B110" i="39"/>
  <c r="E109" i="39"/>
  <c r="D109" i="39"/>
  <c r="C109" i="39"/>
  <c r="B109" i="39"/>
  <c r="E108" i="39"/>
  <c r="D108" i="39"/>
  <c r="C108" i="39"/>
  <c r="B108" i="39"/>
  <c r="E107" i="39"/>
  <c r="D107" i="39"/>
  <c r="C107" i="39"/>
  <c r="B107" i="39"/>
  <c r="H106" i="39"/>
  <c r="G106" i="39"/>
  <c r="F106" i="39"/>
  <c r="E106" i="39"/>
  <c r="D106" i="39"/>
  <c r="C106" i="39"/>
  <c r="B106" i="39"/>
  <c r="E105" i="39"/>
  <c r="D105" i="39"/>
  <c r="C105" i="39"/>
  <c r="B105" i="39"/>
  <c r="E104" i="39"/>
  <c r="D104" i="39"/>
  <c r="C104" i="39"/>
  <c r="B104" i="39"/>
  <c r="E103" i="39"/>
  <c r="D103" i="39"/>
  <c r="C103" i="39"/>
  <c r="B103" i="39"/>
  <c r="E102" i="39"/>
  <c r="D102" i="39"/>
  <c r="C102" i="39"/>
  <c r="B102" i="39"/>
  <c r="H101" i="39"/>
  <c r="G101" i="39"/>
  <c r="F101" i="39"/>
  <c r="E101" i="39"/>
  <c r="D101" i="39"/>
  <c r="C101" i="39"/>
  <c r="B101" i="39"/>
  <c r="E100" i="39"/>
  <c r="D100" i="39"/>
  <c r="C100" i="39"/>
  <c r="B100" i="39"/>
  <c r="E99" i="39"/>
  <c r="D99" i="39"/>
  <c r="C99" i="39"/>
  <c r="B99" i="39"/>
  <c r="E98" i="39"/>
  <c r="D98" i="39"/>
  <c r="C98" i="39"/>
  <c r="B98" i="39"/>
  <c r="E97" i="39"/>
  <c r="D97" i="39"/>
  <c r="C97" i="39"/>
  <c r="B97" i="39"/>
  <c r="H93" i="39"/>
  <c r="G93" i="39"/>
  <c r="F93" i="39"/>
  <c r="E93" i="39"/>
  <c r="D93" i="39"/>
  <c r="C93" i="39"/>
  <c r="B93" i="39"/>
  <c r="E87" i="39"/>
  <c r="D87" i="39"/>
  <c r="C87" i="39"/>
  <c r="B87" i="39"/>
  <c r="E86" i="39"/>
  <c r="D86" i="39"/>
  <c r="C86" i="39"/>
  <c r="B86" i="39"/>
  <c r="E85" i="39"/>
  <c r="D85" i="39"/>
  <c r="C85" i="39"/>
  <c r="B85" i="39"/>
  <c r="E84" i="39"/>
  <c r="D84" i="39"/>
  <c r="C84" i="39"/>
  <c r="B84" i="39"/>
  <c r="H83" i="39"/>
  <c r="G83" i="39"/>
  <c r="F83" i="39"/>
  <c r="E83" i="39"/>
  <c r="D83" i="39"/>
  <c r="C83" i="39"/>
  <c r="B83" i="39"/>
  <c r="E82" i="39"/>
  <c r="D82" i="39"/>
  <c r="C82" i="39"/>
  <c r="B82" i="39"/>
  <c r="E81" i="39"/>
  <c r="D81" i="39"/>
  <c r="C81" i="39"/>
  <c r="B81" i="39"/>
  <c r="E80" i="39"/>
  <c r="D80" i="39"/>
  <c r="C80" i="39"/>
  <c r="B80" i="39"/>
  <c r="E32" i="39"/>
  <c r="D32" i="39"/>
  <c r="C32" i="39"/>
  <c r="B32" i="39"/>
  <c r="E31" i="39"/>
  <c r="D31" i="39"/>
  <c r="C31" i="39"/>
  <c r="B31" i="39"/>
  <c r="E30" i="39"/>
  <c r="D30" i="39"/>
  <c r="C30" i="39"/>
  <c r="B30" i="39"/>
  <c r="E29" i="39"/>
  <c r="D29" i="39"/>
  <c r="C29" i="39"/>
  <c r="B29" i="39"/>
  <c r="H28" i="39"/>
  <c r="G28" i="39"/>
  <c r="F28" i="39"/>
  <c r="E28" i="39"/>
  <c r="D28" i="39"/>
  <c r="C28" i="39"/>
  <c r="B28" i="39"/>
  <c r="E27" i="39"/>
  <c r="D27" i="39"/>
  <c r="C27" i="39"/>
  <c r="B27" i="39"/>
  <c r="E26" i="39"/>
  <c r="D26" i="39"/>
  <c r="C26" i="39"/>
  <c r="B26" i="39"/>
  <c r="E25" i="39"/>
  <c r="D25" i="39"/>
  <c r="C25" i="39"/>
  <c r="B25" i="39"/>
  <c r="E24" i="39"/>
  <c r="D24" i="39"/>
  <c r="C24" i="39"/>
  <c r="B24" i="39"/>
  <c r="H23" i="39"/>
  <c r="G23" i="39"/>
  <c r="F23" i="39"/>
  <c r="E23" i="39"/>
  <c r="D23" i="39"/>
  <c r="C23" i="39"/>
  <c r="B23" i="39"/>
  <c r="E22" i="39"/>
  <c r="D22" i="39"/>
  <c r="C22" i="39"/>
  <c r="B22" i="39"/>
  <c r="E21" i="39"/>
  <c r="D21" i="39"/>
  <c r="C21" i="39"/>
  <c r="B21" i="39"/>
  <c r="E20" i="39"/>
  <c r="D20" i="39"/>
  <c r="C20" i="39"/>
  <c r="B20" i="39"/>
  <c r="E19" i="39"/>
  <c r="D19" i="39"/>
  <c r="C19" i="39"/>
  <c r="B19" i="39"/>
  <c r="H18" i="39"/>
  <c r="G18" i="39"/>
  <c r="F18" i="39"/>
  <c r="E18" i="39"/>
  <c r="D18" i="39"/>
  <c r="C18" i="39"/>
  <c r="B18" i="39"/>
  <c r="E17" i="39"/>
  <c r="D17" i="39"/>
  <c r="C17" i="39"/>
  <c r="B17" i="39"/>
  <c r="E16" i="39"/>
  <c r="D16" i="39"/>
  <c r="C16" i="39"/>
  <c r="B16" i="39"/>
  <c r="E15" i="39"/>
  <c r="D15" i="39"/>
  <c r="C15" i="39"/>
  <c r="B15" i="39"/>
  <c r="E14" i="39"/>
  <c r="D14" i="39"/>
  <c r="C14" i="39"/>
  <c r="B14" i="39"/>
  <c r="H13" i="39"/>
  <c r="G13" i="39"/>
  <c r="F13" i="39"/>
  <c r="E13" i="39"/>
  <c r="D13" i="39"/>
  <c r="C13" i="39"/>
  <c r="B13" i="39"/>
  <c r="E12" i="39"/>
  <c r="D12" i="39"/>
  <c r="C12" i="39"/>
  <c r="B12" i="39"/>
  <c r="E11" i="39"/>
  <c r="D11" i="39"/>
  <c r="C11" i="39"/>
  <c r="B11" i="39"/>
  <c r="E10" i="39"/>
  <c r="D10" i="39"/>
  <c r="C10" i="39"/>
  <c r="B10" i="39"/>
  <c r="E9" i="39"/>
  <c r="D9" i="39"/>
  <c r="C9" i="39"/>
  <c r="B9" i="39"/>
  <c r="H8" i="39"/>
  <c r="G8" i="39"/>
  <c r="F8" i="39"/>
  <c r="E8" i="39"/>
  <c r="D8" i="39"/>
  <c r="C8" i="39"/>
  <c r="B8" i="39"/>
  <c r="E7" i="39"/>
  <c r="D7" i="39"/>
  <c r="C7" i="39"/>
  <c r="B7" i="39"/>
  <c r="E6" i="39"/>
  <c r="D6" i="39"/>
  <c r="C6" i="39"/>
  <c r="B6" i="39"/>
  <c r="E5" i="39"/>
  <c r="D5" i="39"/>
  <c r="C5" i="39"/>
  <c r="B5" i="39"/>
  <c r="E4" i="39"/>
  <c r="D4" i="39"/>
  <c r="C4" i="39"/>
  <c r="B4" i="39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F13" i="18"/>
  <c r="E13" i="18"/>
  <c r="D13" i="18"/>
  <c r="C13" i="18"/>
  <c r="B13" i="18"/>
  <c r="E83" i="13"/>
  <c r="D83" i="13"/>
  <c r="C83" i="13"/>
  <c r="B83" i="13"/>
  <c r="E82" i="13"/>
  <c r="D82" i="13"/>
  <c r="C82" i="13"/>
  <c r="B82" i="13"/>
  <c r="E81" i="13"/>
  <c r="D81" i="13"/>
  <c r="C81" i="13"/>
  <c r="B81" i="13"/>
  <c r="E80" i="13"/>
  <c r="D80" i="13"/>
  <c r="C80" i="13"/>
  <c r="B80" i="13"/>
  <c r="H79" i="13"/>
  <c r="G79" i="13"/>
  <c r="F79" i="13"/>
  <c r="E79" i="13"/>
  <c r="D79" i="13"/>
  <c r="C79" i="13"/>
  <c r="B79" i="13"/>
  <c r="E78" i="13"/>
  <c r="D78" i="13"/>
  <c r="C78" i="13"/>
  <c r="B78" i="13"/>
  <c r="E77" i="13"/>
  <c r="D77" i="13"/>
  <c r="C77" i="13"/>
  <c r="B77" i="13"/>
  <c r="E76" i="13"/>
  <c r="D76" i="13"/>
  <c r="C76" i="13"/>
  <c r="B76" i="13"/>
  <c r="E75" i="13"/>
  <c r="D75" i="13"/>
  <c r="C75" i="13"/>
  <c r="B75" i="13"/>
  <c r="H74" i="13"/>
  <c r="G74" i="13"/>
  <c r="F74" i="13"/>
  <c r="E74" i="13"/>
  <c r="D74" i="13"/>
  <c r="C74" i="13"/>
  <c r="B74" i="13"/>
  <c r="E73" i="13"/>
  <c r="D73" i="13"/>
  <c r="C73" i="13"/>
  <c r="B73" i="13"/>
  <c r="E72" i="13"/>
  <c r="D72" i="13"/>
  <c r="C72" i="13"/>
  <c r="B72" i="13"/>
  <c r="E71" i="13"/>
  <c r="D71" i="13"/>
  <c r="C71" i="13"/>
  <c r="B71" i="13"/>
  <c r="E70" i="13"/>
  <c r="D70" i="13"/>
  <c r="C70" i="13"/>
  <c r="B70" i="13"/>
  <c r="H69" i="13"/>
  <c r="G69" i="13"/>
  <c r="F69" i="13"/>
  <c r="E69" i="13"/>
  <c r="D69" i="13"/>
  <c r="C69" i="13"/>
  <c r="B69" i="13"/>
  <c r="E68" i="13"/>
  <c r="D68" i="13"/>
  <c r="C68" i="13"/>
  <c r="B68" i="13"/>
  <c r="E67" i="13"/>
  <c r="D67" i="13"/>
  <c r="C67" i="13"/>
  <c r="B67" i="13"/>
  <c r="E66" i="13"/>
  <c r="D66" i="13"/>
  <c r="C66" i="13"/>
  <c r="B66" i="13"/>
  <c r="E65" i="13"/>
  <c r="D65" i="13"/>
  <c r="C65" i="13"/>
  <c r="B65" i="13"/>
  <c r="H64" i="13"/>
  <c r="G64" i="13"/>
  <c r="F64" i="13"/>
  <c r="E64" i="13"/>
  <c r="D64" i="13"/>
  <c r="C64" i="13"/>
  <c r="B64" i="13"/>
  <c r="E63" i="13"/>
  <c r="D63" i="13"/>
  <c r="C63" i="13"/>
  <c r="B63" i="13"/>
  <c r="E62" i="13"/>
  <c r="D62" i="13"/>
  <c r="C62" i="13"/>
  <c r="B62" i="13"/>
  <c r="E61" i="13"/>
  <c r="D61" i="13"/>
  <c r="C61" i="13"/>
  <c r="B61" i="13"/>
  <c r="E60" i="13"/>
  <c r="D60" i="13"/>
  <c r="C60" i="13"/>
  <c r="B60" i="13"/>
  <c r="H59" i="13"/>
  <c r="G59" i="13"/>
  <c r="F59" i="13"/>
  <c r="E59" i="13"/>
  <c r="D59" i="13"/>
  <c r="C59" i="13"/>
  <c r="B59" i="13"/>
  <c r="E58" i="13"/>
  <c r="D58" i="13"/>
  <c r="C58" i="13"/>
  <c r="B58" i="13"/>
  <c r="E57" i="13"/>
  <c r="D57" i="13"/>
  <c r="C57" i="13"/>
  <c r="B57" i="13"/>
  <c r="E56" i="13"/>
  <c r="D56" i="13"/>
  <c r="C56" i="13"/>
  <c r="B56" i="13"/>
  <c r="E55" i="13"/>
  <c r="D55" i="13"/>
  <c r="C55" i="13"/>
  <c r="B55" i="13"/>
  <c r="H54" i="13"/>
  <c r="G54" i="13"/>
  <c r="F54" i="13"/>
  <c r="E54" i="13"/>
  <c r="D54" i="13"/>
  <c r="C54" i="13"/>
  <c r="B54" i="13"/>
  <c r="E53" i="13"/>
  <c r="D53" i="13"/>
  <c r="C53" i="13"/>
  <c r="B53" i="13"/>
  <c r="E52" i="13"/>
  <c r="D52" i="13"/>
  <c r="C52" i="13"/>
  <c r="B52" i="13"/>
  <c r="E51" i="13"/>
  <c r="D51" i="13"/>
  <c r="C51" i="13"/>
  <c r="B51" i="13"/>
  <c r="E50" i="13"/>
  <c r="D50" i="13"/>
  <c r="C50" i="13"/>
  <c r="B50" i="13"/>
  <c r="H46" i="13"/>
  <c r="G46" i="13"/>
  <c r="F46" i="13"/>
  <c r="E46" i="13"/>
  <c r="D46" i="13"/>
  <c r="C46" i="13"/>
  <c r="B46" i="13"/>
  <c r="E45" i="13"/>
  <c r="D45" i="13"/>
  <c r="C45" i="13"/>
  <c r="B45" i="13"/>
  <c r="E44" i="13"/>
  <c r="D44" i="13"/>
  <c r="C44" i="13"/>
  <c r="B44" i="13"/>
  <c r="E43" i="13"/>
  <c r="D43" i="13"/>
  <c r="C43" i="13"/>
  <c r="B43" i="13"/>
  <c r="E42" i="13"/>
  <c r="D42" i="13"/>
  <c r="C42" i="13"/>
  <c r="B42" i="13"/>
  <c r="H41" i="13"/>
  <c r="G41" i="13"/>
  <c r="F41" i="13"/>
  <c r="E41" i="13"/>
  <c r="D41" i="13"/>
  <c r="C41" i="13"/>
  <c r="B41" i="13"/>
  <c r="E40" i="13"/>
  <c r="D40" i="13"/>
  <c r="C40" i="13"/>
  <c r="B40" i="13"/>
  <c r="E39" i="13"/>
  <c r="D39" i="13"/>
  <c r="C39" i="13"/>
  <c r="B39" i="13"/>
  <c r="E38" i="13"/>
  <c r="D38" i="13"/>
  <c r="C38" i="13"/>
  <c r="B38" i="13"/>
  <c r="E37" i="13"/>
  <c r="D37" i="13"/>
  <c r="C37" i="13"/>
  <c r="B37" i="13"/>
  <c r="D89" i="49" l="1"/>
  <c r="G33" i="36" s="1"/>
  <c r="D88" i="49"/>
  <c r="G29" i="35" s="1"/>
  <c r="D72" i="49"/>
  <c r="G37" i="35" s="1"/>
  <c r="D56" i="49"/>
  <c r="G21" i="36" s="1"/>
  <c r="D40" i="49"/>
  <c r="G6" i="34" s="1"/>
  <c r="D24" i="49"/>
  <c r="G14" i="35" s="1"/>
  <c r="D8" i="49"/>
  <c r="G6" i="37" s="1"/>
  <c r="D79" i="49"/>
  <c r="G41" i="37" s="1"/>
  <c r="D63" i="49"/>
  <c r="G28" i="37" s="1"/>
  <c r="D47" i="49"/>
  <c r="G12" i="34" s="1"/>
  <c r="D31" i="49"/>
  <c r="G15" i="36" s="1"/>
  <c r="D15" i="49"/>
  <c r="G6" i="36" s="1"/>
  <c r="D91" i="49"/>
  <c r="G29" i="36" s="1"/>
  <c r="D86" i="49"/>
  <c r="G32" i="36" s="1"/>
  <c r="D70" i="49"/>
  <c r="G35" i="35" s="1"/>
  <c r="D54" i="49"/>
  <c r="G20" i="35" s="1"/>
  <c r="D38" i="49"/>
  <c r="G25" i="37" s="1"/>
  <c r="D22" i="49"/>
  <c r="G14" i="36" s="1"/>
  <c r="D6" i="49"/>
  <c r="G11" i="35" s="1"/>
  <c r="D81" i="49"/>
  <c r="G42" i="36" s="1"/>
  <c r="D65" i="49"/>
  <c r="G33" i="37" s="1"/>
  <c r="D49" i="49"/>
  <c r="G16" i="34" s="1"/>
  <c r="D33" i="49"/>
  <c r="G18" i="36" s="1"/>
  <c r="D17" i="49"/>
  <c r="G8" i="36" s="1"/>
  <c r="D3" i="49"/>
  <c r="G7" i="35" s="1"/>
  <c r="D100" i="49"/>
  <c r="G28" i="36" s="1"/>
  <c r="D84" i="49"/>
  <c r="G34" i="37" s="1"/>
  <c r="D68" i="49"/>
  <c r="G38" i="37" s="1"/>
  <c r="D52" i="49"/>
  <c r="G25" i="35" s="1"/>
  <c r="D36" i="49"/>
  <c r="G23" i="37" s="1"/>
  <c r="D20" i="49"/>
  <c r="G11" i="36" s="1"/>
  <c r="D95" i="49"/>
  <c r="G30" i="36" s="1"/>
  <c r="D75" i="49"/>
  <c r="G41" i="36" s="1"/>
  <c r="H41" i="36" s="1"/>
  <c r="D59" i="49"/>
  <c r="D43" i="49"/>
  <c r="G9" i="34" s="1"/>
  <c r="D27" i="49"/>
  <c r="G17" i="35" s="1"/>
  <c r="D11" i="49"/>
  <c r="G9" i="37" s="1"/>
  <c r="D98" i="49"/>
  <c r="G27" i="36" s="1"/>
  <c r="D82" i="49"/>
  <c r="G34" i="36" s="1"/>
  <c r="D66" i="49"/>
  <c r="G35" i="37" s="1"/>
  <c r="D50" i="49"/>
  <c r="G21" i="35" s="1"/>
  <c r="D34" i="49"/>
  <c r="G13" i="37" s="1"/>
  <c r="D18" i="49"/>
  <c r="D2" i="49"/>
  <c r="D77" i="49"/>
  <c r="G17" i="36" s="1"/>
  <c r="D61" i="49"/>
  <c r="G18" i="37" s="1"/>
  <c r="D45" i="49"/>
  <c r="G15" i="34" s="1"/>
  <c r="D29" i="49"/>
  <c r="G19" i="35" s="1"/>
  <c r="D13" i="49"/>
  <c r="G11" i="37" s="1"/>
  <c r="D4" i="49"/>
  <c r="G9" i="35" s="1"/>
  <c r="D96" i="49"/>
  <c r="G30" i="35" s="1"/>
  <c r="D80" i="49"/>
  <c r="G37" i="36" s="1"/>
  <c r="D64" i="49"/>
  <c r="G16" i="37" s="1"/>
  <c r="D48" i="49"/>
  <c r="G13" i="34" s="1"/>
  <c r="D32" i="49"/>
  <c r="G16" i="36" s="1"/>
  <c r="D16" i="49"/>
  <c r="G7" i="36" s="1"/>
  <c r="D87" i="49"/>
  <c r="G35" i="36" s="1"/>
  <c r="D71" i="49"/>
  <c r="G36" i="35" s="1"/>
  <c r="D55" i="49"/>
  <c r="G20" i="36" s="1"/>
  <c r="D39" i="49"/>
  <c r="G17" i="34" s="1"/>
  <c r="D23" i="49"/>
  <c r="G13" i="35" s="1"/>
  <c r="D7" i="49"/>
  <c r="G12" i="35" s="1"/>
  <c r="D94" i="49"/>
  <c r="G28" i="35" s="1"/>
  <c r="D78" i="49"/>
  <c r="G42" i="37" s="1"/>
  <c r="D62" i="49"/>
  <c r="G19" i="37" s="1"/>
  <c r="D46" i="49"/>
  <c r="G26" i="37" s="1"/>
  <c r="J26" i="37" s="1"/>
  <c r="H107" i="39" s="1"/>
  <c r="J107" i="39" s="1"/>
  <c r="D30" i="49"/>
  <c r="G12" i="36" s="1"/>
  <c r="D14" i="49"/>
  <c r="G12" i="37" s="1"/>
  <c r="D93" i="49"/>
  <c r="G32" i="35" s="1"/>
  <c r="D73" i="49"/>
  <c r="G31" i="36" s="1"/>
  <c r="D57" i="49"/>
  <c r="G24" i="36" s="1"/>
  <c r="D41" i="49"/>
  <c r="G7" i="34" s="1"/>
  <c r="D25" i="49"/>
  <c r="G15" i="35" s="1"/>
  <c r="D9" i="49"/>
  <c r="G7" i="37" s="1"/>
  <c r="D97" i="49"/>
  <c r="G22" i="36" s="1"/>
  <c r="D92" i="49"/>
  <c r="G31" i="35" s="1"/>
  <c r="D76" i="49"/>
  <c r="G43" i="37" s="1"/>
  <c r="D60" i="49"/>
  <c r="G17" i="37" s="1"/>
  <c r="D44" i="49"/>
  <c r="G10" i="34" s="1"/>
  <c r="H10" i="34" s="1"/>
  <c r="D28" i="49"/>
  <c r="G18" i="35" s="1"/>
  <c r="D12" i="49"/>
  <c r="G10" i="37" s="1"/>
  <c r="D83" i="49"/>
  <c r="G40" i="37" s="1"/>
  <c r="D67" i="49"/>
  <c r="G37" i="37" s="1"/>
  <c r="D51" i="49"/>
  <c r="G24" i="35" s="1"/>
  <c r="D35" i="49"/>
  <c r="G14" i="37" s="1"/>
  <c r="D19" i="49"/>
  <c r="G10" i="36" s="1"/>
  <c r="D99" i="49"/>
  <c r="G27" i="35" s="1"/>
  <c r="D90" i="49"/>
  <c r="G36" i="37" s="1"/>
  <c r="D74" i="49"/>
  <c r="G36" i="36" s="1"/>
  <c r="D58" i="49"/>
  <c r="G25" i="36" s="1"/>
  <c r="D42" i="49"/>
  <c r="G8" i="34" s="1"/>
  <c r="H8" i="34" s="1"/>
  <c r="D26" i="49"/>
  <c r="G16" i="35" s="1"/>
  <c r="D10" i="49"/>
  <c r="G8" i="37" s="1"/>
  <c r="D85" i="49"/>
  <c r="G34" i="35" s="1"/>
  <c r="D69" i="49"/>
  <c r="G33" i="35" s="1"/>
  <c r="D53" i="49"/>
  <c r="G26" i="35" s="1"/>
  <c r="D37" i="49"/>
  <c r="G24" i="37" s="1"/>
  <c r="D21" i="49"/>
  <c r="G13" i="36" s="1"/>
  <c r="D5" i="49"/>
  <c r="G10" i="35" s="1"/>
  <c r="A117" i="7"/>
  <c r="A116" i="7" s="1"/>
  <c r="A115" i="7" s="1"/>
  <c r="A114" i="7" s="1"/>
  <c r="A113" i="7" s="1"/>
  <c r="A112" i="7" s="1"/>
  <c r="A111" i="7" s="1"/>
  <c r="A110" i="7" s="1"/>
  <c r="A109" i="7" s="1"/>
  <c r="A108" i="7" s="1"/>
  <c r="A107" i="7" s="1"/>
  <c r="A106" i="7" s="1"/>
  <c r="A105" i="7" s="1"/>
  <c r="A104" i="7" s="1"/>
  <c r="A103" i="7" s="1"/>
  <c r="A102" i="7" s="1"/>
  <c r="A101" i="7" s="1"/>
  <c r="A100" i="7" s="1"/>
  <c r="A99" i="7" s="1"/>
  <c r="A98" i="7" s="1"/>
  <c r="A97" i="7" s="1"/>
  <c r="A96" i="7" s="1"/>
  <c r="A95" i="7" s="1"/>
  <c r="A94" i="7" s="1"/>
  <c r="A93" i="7" s="1"/>
  <c r="A92" i="7" s="1"/>
  <c r="A91" i="7" s="1"/>
  <c r="A90" i="7" s="1"/>
  <c r="A89" i="7" s="1"/>
  <c r="A88" i="7" s="1"/>
  <c r="A87" i="7" s="1"/>
  <c r="A86" i="7" s="1"/>
  <c r="A85" i="7" s="1"/>
  <c r="A84" i="7" s="1"/>
  <c r="A83" i="7" s="1"/>
  <c r="A82" i="7" s="1"/>
  <c r="A81" i="7" s="1"/>
  <c r="A80" i="7" s="1"/>
  <c r="A79" i="7" s="1"/>
  <c r="A78" i="7" s="1"/>
  <c r="A77" i="7" s="1"/>
  <c r="A76" i="7" s="1"/>
  <c r="A75" i="7" s="1"/>
  <c r="A74" i="7" s="1"/>
  <c r="A73" i="7" s="1"/>
  <c r="A72" i="7" s="1"/>
  <c r="A71" i="7" s="1"/>
  <c r="A70" i="7" s="1"/>
  <c r="A69" i="7" s="1"/>
  <c r="A68" i="7" s="1"/>
  <c r="A67" i="7" s="1"/>
  <c r="A66" i="7" s="1"/>
  <c r="A65" i="7" s="1"/>
  <c r="A64" i="7" s="1"/>
  <c r="A63" i="7" s="1"/>
  <c r="A62" i="7" s="1"/>
  <c r="A61" i="7" s="1"/>
  <c r="A60" i="7" s="1"/>
  <c r="A59" i="7" s="1"/>
  <c r="A58" i="7" s="1"/>
  <c r="A57" i="7" s="1"/>
  <c r="A56" i="7" s="1"/>
  <c r="A55" i="7" s="1"/>
  <c r="A54" i="7" s="1"/>
  <c r="A53" i="7" s="1"/>
  <c r="A52" i="7" s="1"/>
  <c r="A51" i="7" s="1"/>
  <c r="A50" i="7" s="1"/>
  <c r="A49" i="7" s="1"/>
  <c r="A48" i="7" s="1"/>
  <c r="A47" i="7" s="1"/>
  <c r="A46" i="7" s="1"/>
  <c r="A45" i="7" s="1"/>
  <c r="A44" i="7" s="1"/>
  <c r="A43" i="7" s="1"/>
  <c r="A42" i="7" s="1"/>
  <c r="A41" i="7" s="1"/>
  <c r="A40" i="7" s="1"/>
  <c r="A39" i="7" s="1"/>
  <c r="A38" i="7" s="1"/>
  <c r="A37" i="7" s="1"/>
  <c r="A36" i="7" s="1"/>
  <c r="A35" i="7" s="1"/>
  <c r="A34" i="7" s="1"/>
  <c r="A33" i="7" s="1"/>
  <c r="A32" i="7" s="1"/>
  <c r="A31" i="7" s="1"/>
  <c r="A30" i="7" s="1"/>
  <c r="A29" i="7" s="1"/>
  <c r="A28" i="7" s="1"/>
  <c r="A27" i="7" s="1"/>
  <c r="A26" i="7" s="1"/>
  <c r="A25" i="7" s="1"/>
  <c r="A24" i="7" s="1"/>
  <c r="A23" i="7" s="1"/>
  <c r="A22" i="7" s="1"/>
  <c r="A21" i="7" s="1"/>
  <c r="A20" i="7" s="1"/>
  <c r="A19" i="7" s="1"/>
  <c r="A18" i="7" s="1"/>
  <c r="A17" i="7" s="1"/>
  <c r="A16" i="7" s="1"/>
  <c r="A15" i="7" s="1"/>
  <c r="A14" i="7" s="1"/>
  <c r="A13" i="7" s="1"/>
  <c r="A12" i="7" s="1"/>
  <c r="A11" i="7" s="1"/>
  <c r="A10" i="7" s="1"/>
  <c r="A9" i="7" s="1"/>
  <c r="A8" i="7" s="1"/>
  <c r="A7" i="7" s="1"/>
  <c r="A6" i="7" s="1"/>
  <c r="A5" i="7" s="1"/>
  <c r="A4" i="7" s="1"/>
  <c r="A3" i="7" s="1"/>
  <c r="D9" i="48" s="1"/>
  <c r="G44" i="33" s="1"/>
  <c r="D5" i="48"/>
  <c r="G15" i="32" s="1"/>
  <c r="D21" i="48"/>
  <c r="G14" i="33" s="1"/>
  <c r="D37" i="48"/>
  <c r="D53" i="48"/>
  <c r="D69" i="48"/>
  <c r="D10" i="48"/>
  <c r="G6" i="33" s="1"/>
  <c r="D26" i="48"/>
  <c r="G33" i="33" s="1"/>
  <c r="D42" i="48"/>
  <c r="D58" i="48"/>
  <c r="D74" i="48"/>
  <c r="D11" i="48"/>
  <c r="G7" i="33" s="1"/>
  <c r="D27" i="48"/>
  <c r="G34" i="33" s="1"/>
  <c r="D43" i="48"/>
  <c r="D51" i="48"/>
  <c r="D59" i="48"/>
  <c r="D67" i="48"/>
  <c r="D75" i="48"/>
  <c r="D8" i="48"/>
  <c r="G10" i="32" s="1"/>
  <c r="D16" i="48"/>
  <c r="G11" i="33" s="1"/>
  <c r="D24" i="48"/>
  <c r="G31" i="33" s="1"/>
  <c r="D32" i="48"/>
  <c r="G46" i="33" s="1"/>
  <c r="D40" i="48"/>
  <c r="D48" i="48"/>
  <c r="D56" i="48"/>
  <c r="D64" i="48"/>
  <c r="D72" i="48"/>
  <c r="D80" i="48"/>
  <c r="D88" i="48"/>
  <c r="D100" i="48"/>
  <c r="D85" i="48"/>
  <c r="D93" i="48"/>
  <c r="D97" i="48"/>
  <c r="D2" i="48"/>
  <c r="G6" i="32" s="1"/>
  <c r="D82" i="48"/>
  <c r="D86" i="48"/>
  <c r="D90" i="48"/>
  <c r="D94" i="48"/>
  <c r="D98" i="48"/>
  <c r="D79" i="48"/>
  <c r="D83" i="48"/>
  <c r="D87" i="48"/>
  <c r="D91" i="48"/>
  <c r="D95" i="48"/>
  <c r="D99" i="48"/>
  <c r="D96" i="48"/>
  <c r="J25" i="39"/>
  <c r="J87" i="39"/>
  <c r="J114" i="39"/>
  <c r="J110" i="39"/>
  <c r="J109" i="39"/>
  <c r="J108" i="39"/>
  <c r="J102" i="39"/>
  <c r="J97" i="39"/>
  <c r="J43" i="39"/>
  <c r="J27" i="39"/>
  <c r="J24" i="39"/>
  <c r="J12" i="39"/>
  <c r="B26" i="37"/>
  <c r="C26" i="37"/>
  <c r="D26" i="37"/>
  <c r="B27" i="37"/>
  <c r="C27" i="37"/>
  <c r="D27" i="37"/>
  <c r="B28" i="37"/>
  <c r="C28" i="37"/>
  <c r="D28" i="37"/>
  <c r="B29" i="37"/>
  <c r="C29" i="37"/>
  <c r="D29" i="37"/>
  <c r="B30" i="37"/>
  <c r="C30" i="37"/>
  <c r="D30" i="37"/>
  <c r="B31" i="37"/>
  <c r="C31" i="37"/>
  <c r="D31" i="37"/>
  <c r="B32" i="37"/>
  <c r="C32" i="37"/>
  <c r="D32" i="37"/>
  <c r="B33" i="37"/>
  <c r="C33" i="37"/>
  <c r="D33" i="37"/>
  <c r="B34" i="37"/>
  <c r="C34" i="37"/>
  <c r="D34" i="37"/>
  <c r="B35" i="37"/>
  <c r="C35" i="37"/>
  <c r="D35" i="37"/>
  <c r="B36" i="37"/>
  <c r="C36" i="37"/>
  <c r="D36" i="37"/>
  <c r="B37" i="37"/>
  <c r="C37" i="37"/>
  <c r="D37" i="37"/>
  <c r="B38" i="37"/>
  <c r="C38" i="37"/>
  <c r="D38" i="37"/>
  <c r="B39" i="37"/>
  <c r="C39" i="37"/>
  <c r="D39" i="37"/>
  <c r="B40" i="37"/>
  <c r="C40" i="37"/>
  <c r="D40" i="37"/>
  <c r="B41" i="37"/>
  <c r="C41" i="37"/>
  <c r="D41" i="37"/>
  <c r="B42" i="37"/>
  <c r="C42" i="37"/>
  <c r="D42" i="37"/>
  <c r="B43" i="37"/>
  <c r="C43" i="37"/>
  <c r="D43" i="37"/>
  <c r="D25" i="37"/>
  <c r="C25" i="37"/>
  <c r="B25" i="37"/>
  <c r="D24" i="37"/>
  <c r="C24" i="37"/>
  <c r="B24" i="37"/>
  <c r="D23" i="37"/>
  <c r="C23" i="37"/>
  <c r="B23" i="37"/>
  <c r="D19" i="37"/>
  <c r="C19" i="37"/>
  <c r="B19" i="37"/>
  <c r="D18" i="37"/>
  <c r="C18" i="37"/>
  <c r="B18" i="37"/>
  <c r="D17" i="37"/>
  <c r="C17" i="37"/>
  <c r="B17" i="37"/>
  <c r="D16" i="37"/>
  <c r="C16" i="37"/>
  <c r="B16" i="37"/>
  <c r="D15" i="37"/>
  <c r="C15" i="37"/>
  <c r="B15" i="37"/>
  <c r="D14" i="37"/>
  <c r="C14" i="37"/>
  <c r="B14" i="37"/>
  <c r="D13" i="37"/>
  <c r="C13" i="37"/>
  <c r="B13" i="37"/>
  <c r="D12" i="37"/>
  <c r="C12" i="37"/>
  <c r="B12" i="37"/>
  <c r="D11" i="37"/>
  <c r="C11" i="37"/>
  <c r="B11" i="37"/>
  <c r="D10" i="37"/>
  <c r="C10" i="37"/>
  <c r="B10" i="37"/>
  <c r="D9" i="37"/>
  <c r="C9" i="37"/>
  <c r="B9" i="37"/>
  <c r="D8" i="37"/>
  <c r="C8" i="37"/>
  <c r="B8" i="37"/>
  <c r="D7" i="37"/>
  <c r="C7" i="37"/>
  <c r="B7" i="37"/>
  <c r="D6" i="37"/>
  <c r="C6" i="37"/>
  <c r="B6" i="37"/>
  <c r="B43" i="36"/>
  <c r="C43" i="36"/>
  <c r="D43" i="36"/>
  <c r="I43" i="36"/>
  <c r="B42" i="36"/>
  <c r="C42" i="36"/>
  <c r="D42" i="36"/>
  <c r="D41" i="36"/>
  <c r="C41" i="36"/>
  <c r="B41" i="36"/>
  <c r="D37" i="36"/>
  <c r="C37" i="36"/>
  <c r="B37" i="36"/>
  <c r="D36" i="36"/>
  <c r="C36" i="36"/>
  <c r="B36" i="36"/>
  <c r="D35" i="36"/>
  <c r="C35" i="36"/>
  <c r="B35" i="36"/>
  <c r="D34" i="36"/>
  <c r="C34" i="36"/>
  <c r="B34" i="36"/>
  <c r="D33" i="36"/>
  <c r="C33" i="36"/>
  <c r="B33" i="36"/>
  <c r="D32" i="36"/>
  <c r="C32" i="36"/>
  <c r="B32" i="36"/>
  <c r="D31" i="36"/>
  <c r="C31" i="36"/>
  <c r="B31" i="36"/>
  <c r="D30" i="36"/>
  <c r="C30" i="36"/>
  <c r="B30" i="36"/>
  <c r="D29" i="36"/>
  <c r="C29" i="36"/>
  <c r="B29" i="36"/>
  <c r="D28" i="36"/>
  <c r="C28" i="36"/>
  <c r="B28" i="36"/>
  <c r="D27" i="36"/>
  <c r="C27" i="36"/>
  <c r="B27" i="36"/>
  <c r="D26" i="36"/>
  <c r="C26" i="36"/>
  <c r="B26" i="36"/>
  <c r="D25" i="36"/>
  <c r="C25" i="36"/>
  <c r="B25" i="36"/>
  <c r="D24" i="36"/>
  <c r="C24" i="36"/>
  <c r="B24" i="36"/>
  <c r="D23" i="36"/>
  <c r="C23" i="36"/>
  <c r="B23" i="36"/>
  <c r="D22" i="36"/>
  <c r="C22" i="36"/>
  <c r="B22" i="36"/>
  <c r="D21" i="36"/>
  <c r="C21" i="36"/>
  <c r="B21" i="36"/>
  <c r="D20" i="36"/>
  <c r="C20" i="36"/>
  <c r="B20" i="36"/>
  <c r="D19" i="36"/>
  <c r="C19" i="36"/>
  <c r="B19" i="36"/>
  <c r="D18" i="36"/>
  <c r="C18" i="36"/>
  <c r="B18" i="36"/>
  <c r="D17" i="36"/>
  <c r="C17" i="36"/>
  <c r="B17" i="36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D10" i="36"/>
  <c r="C10" i="36"/>
  <c r="B10" i="36"/>
  <c r="D9" i="36"/>
  <c r="C9" i="36"/>
  <c r="B9" i="36"/>
  <c r="D8" i="36"/>
  <c r="C8" i="36"/>
  <c r="B8" i="36"/>
  <c r="D7" i="36"/>
  <c r="C7" i="36"/>
  <c r="B7" i="36"/>
  <c r="D6" i="36"/>
  <c r="C6" i="36"/>
  <c r="B6" i="36"/>
  <c r="B17" i="35"/>
  <c r="C17" i="35"/>
  <c r="D17" i="35"/>
  <c r="B18" i="35"/>
  <c r="C18" i="35"/>
  <c r="D18" i="35"/>
  <c r="B19" i="35"/>
  <c r="D19" i="35"/>
  <c r="B20" i="35"/>
  <c r="C20" i="35"/>
  <c r="D20" i="35"/>
  <c r="B21" i="35"/>
  <c r="C21" i="35"/>
  <c r="D21" i="35"/>
  <c r="B22" i="35"/>
  <c r="C22" i="35"/>
  <c r="D22" i="35"/>
  <c r="B23" i="35"/>
  <c r="C23" i="35"/>
  <c r="D23" i="35"/>
  <c r="B24" i="35"/>
  <c r="D24" i="35"/>
  <c r="B25" i="35"/>
  <c r="C25" i="35"/>
  <c r="D25" i="35"/>
  <c r="B26" i="35"/>
  <c r="C26" i="35"/>
  <c r="D26" i="35"/>
  <c r="B27" i="35"/>
  <c r="C27" i="35"/>
  <c r="D27" i="35"/>
  <c r="B28" i="35"/>
  <c r="C28" i="35"/>
  <c r="D28" i="35"/>
  <c r="B29" i="35"/>
  <c r="C29" i="35"/>
  <c r="D29" i="35"/>
  <c r="B30" i="35"/>
  <c r="C30" i="35"/>
  <c r="D30" i="35"/>
  <c r="B31" i="35"/>
  <c r="C31" i="35"/>
  <c r="D31" i="35"/>
  <c r="B32" i="35"/>
  <c r="C32" i="35"/>
  <c r="D32" i="35"/>
  <c r="B33" i="35"/>
  <c r="C33" i="35"/>
  <c r="D33" i="35"/>
  <c r="B34" i="35"/>
  <c r="C34" i="35"/>
  <c r="D34" i="35"/>
  <c r="B35" i="35"/>
  <c r="C35" i="35"/>
  <c r="D35" i="35"/>
  <c r="B36" i="35"/>
  <c r="C36" i="35"/>
  <c r="D36" i="35"/>
  <c r="B37" i="35"/>
  <c r="C37" i="35"/>
  <c r="D37" i="35"/>
  <c r="B38" i="35"/>
  <c r="C38" i="35"/>
  <c r="D38" i="35"/>
  <c r="D16" i="35"/>
  <c r="C16" i="35"/>
  <c r="B16" i="35"/>
  <c r="D15" i="35"/>
  <c r="C15" i="35"/>
  <c r="B15" i="35"/>
  <c r="D14" i="35"/>
  <c r="C14" i="35"/>
  <c r="B14" i="35"/>
  <c r="D13" i="35"/>
  <c r="D12" i="35"/>
  <c r="C12" i="35"/>
  <c r="B12" i="35"/>
  <c r="D11" i="35"/>
  <c r="C11" i="35"/>
  <c r="B11" i="35"/>
  <c r="D10" i="35"/>
  <c r="C10" i="35"/>
  <c r="B10" i="35"/>
  <c r="D9" i="35"/>
  <c r="C9" i="35"/>
  <c r="B9" i="35"/>
  <c r="D8" i="35"/>
  <c r="C8" i="35"/>
  <c r="B8" i="35"/>
  <c r="D7" i="35"/>
  <c r="C7" i="35"/>
  <c r="B7" i="35"/>
  <c r="D6" i="35"/>
  <c r="C6" i="35"/>
  <c r="B6" i="35"/>
  <c r="D17" i="34"/>
  <c r="C17" i="34"/>
  <c r="B17" i="34"/>
  <c r="D16" i="34"/>
  <c r="C16" i="34"/>
  <c r="B16" i="34"/>
  <c r="D15" i="34"/>
  <c r="C15" i="34"/>
  <c r="B15" i="34"/>
  <c r="D14" i="34"/>
  <c r="C14" i="34"/>
  <c r="B14" i="34"/>
  <c r="D13" i="34"/>
  <c r="C13" i="34"/>
  <c r="B13" i="34"/>
  <c r="D12" i="34"/>
  <c r="C12" i="34"/>
  <c r="B12" i="34"/>
  <c r="D11" i="34"/>
  <c r="C11" i="34"/>
  <c r="B11" i="34"/>
  <c r="D10" i="34"/>
  <c r="C10" i="34"/>
  <c r="B10" i="34"/>
  <c r="D9" i="34"/>
  <c r="C9" i="34"/>
  <c r="B9" i="34"/>
  <c r="D8" i="34"/>
  <c r="C8" i="34"/>
  <c r="B8" i="34"/>
  <c r="D7" i="34"/>
  <c r="C7" i="34"/>
  <c r="B7" i="34"/>
  <c r="D6" i="34"/>
  <c r="C6" i="34"/>
  <c r="B6" i="34"/>
  <c r="D47" i="33"/>
  <c r="C47" i="33"/>
  <c r="B47" i="33"/>
  <c r="D46" i="33"/>
  <c r="C46" i="33"/>
  <c r="B46" i="33"/>
  <c r="D45" i="33"/>
  <c r="C45" i="33"/>
  <c r="B45" i="33"/>
  <c r="D44" i="33"/>
  <c r="C44" i="33"/>
  <c r="B44" i="33"/>
  <c r="D43" i="33"/>
  <c r="C43" i="33"/>
  <c r="B43" i="33"/>
  <c r="D39" i="33"/>
  <c r="C39" i="33"/>
  <c r="B39" i="33"/>
  <c r="B16" i="33"/>
  <c r="C16" i="33"/>
  <c r="D16" i="33"/>
  <c r="B17" i="33"/>
  <c r="C17" i="33"/>
  <c r="D17" i="33"/>
  <c r="B18" i="33"/>
  <c r="C18" i="33"/>
  <c r="D18" i="33"/>
  <c r="B19" i="33"/>
  <c r="C19" i="33"/>
  <c r="D19" i="33"/>
  <c r="B20" i="33"/>
  <c r="C20" i="33"/>
  <c r="D20" i="33"/>
  <c r="D35" i="33"/>
  <c r="C35" i="33"/>
  <c r="B35" i="33"/>
  <c r="D34" i="33"/>
  <c r="C34" i="33"/>
  <c r="B34" i="33"/>
  <c r="D33" i="33"/>
  <c r="C33" i="33"/>
  <c r="B33" i="33"/>
  <c r="D32" i="33"/>
  <c r="C32" i="33"/>
  <c r="B32" i="33"/>
  <c r="D31" i="33"/>
  <c r="C31" i="33"/>
  <c r="B31" i="33"/>
  <c r="D30" i="33"/>
  <c r="C30" i="33"/>
  <c r="B30" i="33"/>
  <c r="D29" i="33"/>
  <c r="C29" i="33"/>
  <c r="B29" i="33"/>
  <c r="D28" i="33"/>
  <c r="C28" i="33"/>
  <c r="B28" i="33"/>
  <c r="D24" i="33"/>
  <c r="C24" i="33"/>
  <c r="B24" i="33"/>
  <c r="D15" i="33"/>
  <c r="C15" i="33"/>
  <c r="B15" i="33"/>
  <c r="D14" i="33"/>
  <c r="C14" i="33"/>
  <c r="B14" i="33"/>
  <c r="D13" i="33"/>
  <c r="C13" i="33"/>
  <c r="B13" i="33"/>
  <c r="D12" i="33"/>
  <c r="C12" i="33"/>
  <c r="B12" i="33"/>
  <c r="D11" i="33"/>
  <c r="C11" i="33"/>
  <c r="B11" i="33"/>
  <c r="D10" i="33"/>
  <c r="C10" i="33"/>
  <c r="B10" i="33"/>
  <c r="D9" i="33"/>
  <c r="C9" i="33"/>
  <c r="B9" i="33"/>
  <c r="D8" i="33"/>
  <c r="C8" i="33"/>
  <c r="B8" i="33"/>
  <c r="D7" i="33"/>
  <c r="C7" i="33"/>
  <c r="B7" i="33"/>
  <c r="D6" i="33"/>
  <c r="C6" i="33"/>
  <c r="B6" i="33"/>
  <c r="D16" i="32"/>
  <c r="C16" i="32"/>
  <c r="B16" i="32"/>
  <c r="D15" i="32"/>
  <c r="C15" i="32"/>
  <c r="B15" i="32"/>
  <c r="D14" i="32"/>
  <c r="C14" i="32"/>
  <c r="B14" i="32"/>
  <c r="D10" i="32"/>
  <c r="C10" i="32"/>
  <c r="B10" i="32"/>
  <c r="D17" i="32"/>
  <c r="C17" i="32"/>
  <c r="B17" i="32"/>
  <c r="D9" i="32"/>
  <c r="C9" i="32"/>
  <c r="B9" i="32"/>
  <c r="D8" i="32"/>
  <c r="C8" i="32"/>
  <c r="B8" i="32"/>
  <c r="D7" i="32"/>
  <c r="C7" i="32"/>
  <c r="B7" i="32"/>
  <c r="D6" i="32"/>
  <c r="C6" i="32"/>
  <c r="B6" i="32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B6" i="30"/>
  <c r="J28" i="36" l="1"/>
  <c r="G32" i="39" s="1"/>
  <c r="J32" i="39" s="1"/>
  <c r="J27" i="35"/>
  <c r="F29" i="39" s="1"/>
  <c r="J29" i="39" s="1"/>
  <c r="J27" i="36"/>
  <c r="G31" i="39" s="1"/>
  <c r="J31" i="39" s="1"/>
  <c r="K31" i="39" s="1"/>
  <c r="H22" i="36"/>
  <c r="J22" i="36"/>
  <c r="G26" i="39" s="1"/>
  <c r="J26" i="39" s="1"/>
  <c r="K25" i="39" s="1"/>
  <c r="J30" i="35"/>
  <c r="F52" i="39" s="1"/>
  <c r="J52" i="39" s="1"/>
  <c r="J30" i="36"/>
  <c r="G54" i="39" s="1"/>
  <c r="J54" i="39" s="1"/>
  <c r="J28" i="35"/>
  <c r="F30" i="39" s="1"/>
  <c r="J30" i="39" s="1"/>
  <c r="J32" i="35"/>
  <c r="F15" i="39" s="1"/>
  <c r="J15" i="39" s="1"/>
  <c r="J31" i="35"/>
  <c r="F14" i="39" s="1"/>
  <c r="J14" i="39" s="1"/>
  <c r="J29" i="36"/>
  <c r="G53" i="39" s="1"/>
  <c r="J53" i="39" s="1"/>
  <c r="J36" i="37"/>
  <c r="J33" i="36"/>
  <c r="G6" i="39" s="1"/>
  <c r="J6" i="39" s="1"/>
  <c r="H29" i="35"/>
  <c r="J29" i="35"/>
  <c r="F51" i="39" s="1"/>
  <c r="J51" i="39" s="1"/>
  <c r="J35" i="36"/>
  <c r="G68" i="39" s="1"/>
  <c r="J68" i="39" s="1"/>
  <c r="H32" i="36"/>
  <c r="J32" i="36"/>
  <c r="G17" i="39" s="1"/>
  <c r="J17" i="39" s="1"/>
  <c r="H34" i="35"/>
  <c r="J34" i="35"/>
  <c r="F5" i="39" s="1"/>
  <c r="J5" i="39" s="1"/>
  <c r="J34" i="37"/>
  <c r="H104" i="39" s="1"/>
  <c r="J104" i="39" s="1"/>
  <c r="J40" i="37"/>
  <c r="H98" i="39" s="1"/>
  <c r="J98" i="39" s="1"/>
  <c r="J34" i="36"/>
  <c r="G7" i="39" s="1"/>
  <c r="J7" i="39" s="1"/>
  <c r="J37" i="36"/>
  <c r="H41" i="37"/>
  <c r="J41" i="37"/>
  <c r="H99" i="39" s="1"/>
  <c r="J99" i="39" s="1"/>
  <c r="H42" i="37"/>
  <c r="J42" i="37"/>
  <c r="H100" i="39" s="1"/>
  <c r="J100" i="39" s="1"/>
  <c r="J17" i="36"/>
  <c r="G59" i="39" s="1"/>
  <c r="J59" i="39" s="1"/>
  <c r="J43" i="37"/>
  <c r="J36" i="36"/>
  <c r="G69" i="39" s="1"/>
  <c r="J69" i="39" s="1"/>
  <c r="J31" i="36"/>
  <c r="G16" i="39" s="1"/>
  <c r="J16" i="39" s="1"/>
  <c r="H37" i="35"/>
  <c r="J37" i="35"/>
  <c r="H36" i="35"/>
  <c r="J36" i="35"/>
  <c r="F67" i="39" s="1"/>
  <c r="J67" i="39" s="1"/>
  <c r="J35" i="35"/>
  <c r="F66" i="39" s="1"/>
  <c r="J66" i="39" s="1"/>
  <c r="H33" i="35"/>
  <c r="J33" i="35"/>
  <c r="F4" i="39" s="1"/>
  <c r="J4" i="39" s="1"/>
  <c r="J38" i="37"/>
  <c r="J37" i="37"/>
  <c r="J35" i="37"/>
  <c r="H105" i="39" s="1"/>
  <c r="J105" i="39" s="1"/>
  <c r="J33" i="37"/>
  <c r="H103" i="39" s="1"/>
  <c r="J103" i="39" s="1"/>
  <c r="J16" i="37"/>
  <c r="H89" i="39" s="1"/>
  <c r="J89" i="39" s="1"/>
  <c r="J28" i="37"/>
  <c r="H115" i="39" s="1"/>
  <c r="J115" i="39" s="1"/>
  <c r="J19" i="37"/>
  <c r="H92" i="39" s="1"/>
  <c r="J92" i="39" s="1"/>
  <c r="H18" i="37"/>
  <c r="J18" i="37"/>
  <c r="H91" i="39" s="1"/>
  <c r="J91" i="39" s="1"/>
  <c r="J17" i="37"/>
  <c r="H90" i="39" s="1"/>
  <c r="J90" i="39" s="1"/>
  <c r="H25" i="36"/>
  <c r="J25" i="36"/>
  <c r="G37" i="39" s="1"/>
  <c r="J37" i="39" s="1"/>
  <c r="H24" i="36"/>
  <c r="J24" i="36"/>
  <c r="G36" i="39" s="1"/>
  <c r="J36" i="39" s="1"/>
  <c r="J21" i="36"/>
  <c r="G22" i="39" s="1"/>
  <c r="J22" i="39" s="1"/>
  <c r="J20" i="36"/>
  <c r="G21" i="39" s="1"/>
  <c r="J21" i="39" s="1"/>
  <c r="J20" i="35"/>
  <c r="F19" i="39" s="1"/>
  <c r="J19" i="39" s="1"/>
  <c r="J26" i="35"/>
  <c r="J25" i="35"/>
  <c r="F35" i="39" s="1"/>
  <c r="J35" i="39" s="1"/>
  <c r="J24" i="35"/>
  <c r="F34" i="39" s="1"/>
  <c r="J34" i="39" s="1"/>
  <c r="J21" i="35"/>
  <c r="F20" i="39" s="1"/>
  <c r="J20" i="39" s="1"/>
  <c r="J16" i="34"/>
  <c r="H13" i="34"/>
  <c r="J13" i="34"/>
  <c r="J12" i="34"/>
  <c r="H15" i="34"/>
  <c r="J15" i="34"/>
  <c r="J9" i="34"/>
  <c r="J7" i="34"/>
  <c r="H17" i="34"/>
  <c r="J17" i="34"/>
  <c r="J25" i="37"/>
  <c r="H113" i="39" s="1"/>
  <c r="J113" i="39" s="1"/>
  <c r="H24" i="37"/>
  <c r="J24" i="37"/>
  <c r="H112" i="39" s="1"/>
  <c r="J112" i="39" s="1"/>
  <c r="J23" i="37"/>
  <c r="J14" i="37"/>
  <c r="H13" i="37"/>
  <c r="J13" i="37"/>
  <c r="H86" i="39" s="1"/>
  <c r="J86" i="39" s="1"/>
  <c r="H18" i="36"/>
  <c r="J18" i="36"/>
  <c r="G11" i="39" s="1"/>
  <c r="J11" i="39" s="1"/>
  <c r="J16" i="36"/>
  <c r="G64" i="39" s="1"/>
  <c r="J64" i="39" s="1"/>
  <c r="H15" i="36"/>
  <c r="J15" i="36"/>
  <c r="G58" i="39" s="1"/>
  <c r="J58" i="39" s="1"/>
  <c r="J12" i="36"/>
  <c r="G48" i="39" s="1"/>
  <c r="J48" i="39" s="1"/>
  <c r="J19" i="35"/>
  <c r="F10" i="39" s="1"/>
  <c r="J10" i="39" s="1"/>
  <c r="J18" i="35"/>
  <c r="F9" i="39" s="1"/>
  <c r="J9" i="39" s="1"/>
  <c r="J17" i="35"/>
  <c r="F57" i="39" s="1"/>
  <c r="J57" i="39" s="1"/>
  <c r="J16" i="35"/>
  <c r="F56" i="39" s="1"/>
  <c r="J56" i="39" s="1"/>
  <c r="J15" i="35"/>
  <c r="F62" i="39" s="1"/>
  <c r="J62" i="39" s="1"/>
  <c r="J14" i="35"/>
  <c r="F61" i="39" s="1"/>
  <c r="J61" i="39" s="1"/>
  <c r="J13" i="35"/>
  <c r="F47" i="39" s="1"/>
  <c r="J47" i="39" s="1"/>
  <c r="H14" i="36"/>
  <c r="J14" i="36"/>
  <c r="G63" i="39" s="1"/>
  <c r="J63" i="39" s="1"/>
  <c r="J13" i="36"/>
  <c r="G49" i="39" s="1"/>
  <c r="J49" i="39" s="1"/>
  <c r="J11" i="36"/>
  <c r="J10" i="36"/>
  <c r="G44" i="39" s="1"/>
  <c r="J44" i="39" s="1"/>
  <c r="J8" i="36"/>
  <c r="G74" i="39" s="1"/>
  <c r="J74" i="39" s="1"/>
  <c r="J7" i="36"/>
  <c r="G73" i="39" s="1"/>
  <c r="J73" i="39" s="1"/>
  <c r="J6" i="36"/>
  <c r="H12" i="37"/>
  <c r="J12" i="37"/>
  <c r="H85" i="39" s="1"/>
  <c r="J85" i="39" s="1"/>
  <c r="J11" i="37"/>
  <c r="H84" i="39" s="1"/>
  <c r="J84" i="39" s="1"/>
  <c r="J10" i="37"/>
  <c r="J9" i="37"/>
  <c r="H82" i="39" s="1"/>
  <c r="J82" i="39" s="1"/>
  <c r="J8" i="37"/>
  <c r="H81" i="39" s="1"/>
  <c r="J81" i="39" s="1"/>
  <c r="J7" i="37"/>
  <c r="H80" i="39" s="1"/>
  <c r="J80" i="39" s="1"/>
  <c r="H6" i="37"/>
  <c r="J6" i="37"/>
  <c r="J12" i="35"/>
  <c r="F46" i="39" s="1"/>
  <c r="J46" i="39" s="1"/>
  <c r="J11" i="35"/>
  <c r="J10" i="35"/>
  <c r="F42" i="39" s="1"/>
  <c r="J42" i="39" s="1"/>
  <c r="J9" i="35"/>
  <c r="F41" i="39" s="1"/>
  <c r="J41" i="39" s="1"/>
  <c r="J7" i="35"/>
  <c r="F72" i="39" s="1"/>
  <c r="J72" i="39" s="1"/>
  <c r="J46" i="33"/>
  <c r="J34" i="33"/>
  <c r="J33" i="33"/>
  <c r="F20" i="18" s="1"/>
  <c r="J20" i="18" s="1"/>
  <c r="J31" i="33"/>
  <c r="F18" i="18" s="1"/>
  <c r="J18" i="18" s="1"/>
  <c r="J14" i="33"/>
  <c r="H11" i="33"/>
  <c r="J11" i="33"/>
  <c r="J7" i="33"/>
  <c r="F5" i="18" s="1"/>
  <c r="J6" i="33"/>
  <c r="J44" i="33"/>
  <c r="H10" i="32"/>
  <c r="J10" i="32"/>
  <c r="H15" i="32"/>
  <c r="J15" i="32"/>
  <c r="D89" i="48"/>
  <c r="D92" i="48"/>
  <c r="D76" i="48"/>
  <c r="D60" i="48"/>
  <c r="D44" i="48"/>
  <c r="D28" i="48"/>
  <c r="G35" i="33" s="1"/>
  <c r="D12" i="48"/>
  <c r="G9" i="33" s="1"/>
  <c r="D71" i="48"/>
  <c r="D55" i="48"/>
  <c r="D39" i="48"/>
  <c r="D23" i="48"/>
  <c r="G30" i="33" s="1"/>
  <c r="D7" i="48"/>
  <c r="G17" i="32" s="1"/>
  <c r="D70" i="48"/>
  <c r="D54" i="48"/>
  <c r="D38" i="48"/>
  <c r="D22" i="48"/>
  <c r="G15" i="33" s="1"/>
  <c r="D6" i="48"/>
  <c r="G16" i="32" s="1"/>
  <c r="D65" i="48"/>
  <c r="D49" i="48"/>
  <c r="D33" i="48"/>
  <c r="G47" i="33" s="1"/>
  <c r="D17" i="48"/>
  <c r="G12" i="33" s="1"/>
  <c r="D35" i="48"/>
  <c r="G19" i="33" s="1"/>
  <c r="D19" i="48"/>
  <c r="G29" i="33" s="1"/>
  <c r="D3" i="48"/>
  <c r="G7" i="32" s="1"/>
  <c r="D66" i="48"/>
  <c r="D50" i="48"/>
  <c r="D34" i="48"/>
  <c r="G18" i="33" s="1"/>
  <c r="D18" i="48"/>
  <c r="G24" i="33" s="1"/>
  <c r="D77" i="48"/>
  <c r="D61" i="48"/>
  <c r="D45" i="48"/>
  <c r="D29" i="48"/>
  <c r="G16" i="33" s="1"/>
  <c r="D13" i="48"/>
  <c r="G10" i="33" s="1"/>
  <c r="D81" i="48"/>
  <c r="D84" i="48"/>
  <c r="D68" i="48"/>
  <c r="D52" i="48"/>
  <c r="D36" i="48"/>
  <c r="D20" i="48"/>
  <c r="G13" i="33" s="1"/>
  <c r="D4" i="48"/>
  <c r="G14" i="32" s="1"/>
  <c r="D63" i="48"/>
  <c r="D47" i="48"/>
  <c r="D31" i="48"/>
  <c r="G17" i="33" s="1"/>
  <c r="D15" i="48"/>
  <c r="G8" i="33" s="1"/>
  <c r="D78" i="48"/>
  <c r="D62" i="48"/>
  <c r="D46" i="48"/>
  <c r="D30" i="48"/>
  <c r="G45" i="33" s="1"/>
  <c r="D14" i="48"/>
  <c r="G28" i="33" s="1"/>
  <c r="D73" i="48"/>
  <c r="D57" i="48"/>
  <c r="D41" i="48"/>
  <c r="D25" i="48"/>
  <c r="G32" i="33" s="1"/>
  <c r="J41" i="36"/>
  <c r="J42" i="36"/>
  <c r="J6" i="34"/>
  <c r="L107" i="39"/>
  <c r="M107" i="39" s="1"/>
  <c r="K110" i="39"/>
  <c r="K108" i="39"/>
  <c r="K107" i="39"/>
  <c r="K109" i="39"/>
  <c r="K24" i="39"/>
  <c r="J6" i="32"/>
  <c r="K51" i="39" l="1"/>
  <c r="K66" i="39"/>
  <c r="K100" i="39"/>
  <c r="K98" i="39"/>
  <c r="K32" i="39"/>
  <c r="K6" i="39"/>
  <c r="K52" i="39"/>
  <c r="K29" i="39"/>
  <c r="K30" i="39"/>
  <c r="K14" i="39"/>
  <c r="K27" i="39"/>
  <c r="K53" i="39"/>
  <c r="K54" i="39"/>
  <c r="K97" i="39"/>
  <c r="K26" i="39"/>
  <c r="L24" i="39" s="1"/>
  <c r="K69" i="39"/>
  <c r="K102" i="39"/>
  <c r="K4" i="39"/>
  <c r="K17" i="39"/>
  <c r="K7" i="39"/>
  <c r="K104" i="39"/>
  <c r="K15" i="39"/>
  <c r="K5" i="39"/>
  <c r="K16" i="39"/>
  <c r="K99" i="39"/>
  <c r="K68" i="39"/>
  <c r="K91" i="39"/>
  <c r="K105" i="39"/>
  <c r="K67" i="39"/>
  <c r="K103" i="39"/>
  <c r="K90" i="39"/>
  <c r="K34" i="39"/>
  <c r="K92" i="39"/>
  <c r="K21" i="39"/>
  <c r="K89" i="39"/>
  <c r="K20" i="39"/>
  <c r="K35" i="39"/>
  <c r="K22" i="39"/>
  <c r="K36" i="39"/>
  <c r="K37" i="39"/>
  <c r="K19" i="39"/>
  <c r="K9" i="39"/>
  <c r="K10" i="39"/>
  <c r="K113" i="39"/>
  <c r="K63" i="39"/>
  <c r="K12" i="39"/>
  <c r="K115" i="39"/>
  <c r="K114" i="39"/>
  <c r="K64" i="39"/>
  <c r="K112" i="39"/>
  <c r="K42" i="37"/>
  <c r="K33" i="37"/>
  <c r="K25" i="37"/>
  <c r="K40" i="37"/>
  <c r="K39" i="37"/>
  <c r="K23" i="37"/>
  <c r="K30" i="37"/>
  <c r="K41" i="37"/>
  <c r="K28" i="37"/>
  <c r="K38" i="37"/>
  <c r="K29" i="37"/>
  <c r="K36" i="37"/>
  <c r="K35" i="37"/>
  <c r="K27" i="37"/>
  <c r="K34" i="37"/>
  <c r="K26" i="37"/>
  <c r="K37" i="37"/>
  <c r="K24" i="37"/>
  <c r="K43" i="37"/>
  <c r="K59" i="39"/>
  <c r="K58" i="39"/>
  <c r="K11" i="39"/>
  <c r="K56" i="39"/>
  <c r="K61" i="39"/>
  <c r="K62" i="39"/>
  <c r="K57" i="39"/>
  <c r="K87" i="39"/>
  <c r="K84" i="39"/>
  <c r="K47" i="39"/>
  <c r="K85" i="39"/>
  <c r="K42" i="39"/>
  <c r="K49" i="39"/>
  <c r="K86" i="39"/>
  <c r="K46" i="39"/>
  <c r="K43" i="39"/>
  <c r="K41" i="39"/>
  <c r="K48" i="39"/>
  <c r="K44" i="39"/>
  <c r="K12" i="36"/>
  <c r="K37" i="36"/>
  <c r="K19" i="36"/>
  <c r="K25" i="36"/>
  <c r="K20" i="36"/>
  <c r="K31" i="36"/>
  <c r="K7" i="36"/>
  <c r="K34" i="36"/>
  <c r="K32" i="36"/>
  <c r="K13" i="36"/>
  <c r="K17" i="36"/>
  <c r="K8" i="36"/>
  <c r="K6" i="36"/>
  <c r="K28" i="36"/>
  <c r="K9" i="36"/>
  <c r="K14" i="36"/>
  <c r="K15" i="36"/>
  <c r="K29" i="36"/>
  <c r="K35" i="36"/>
  <c r="K18" i="36"/>
  <c r="K22" i="36"/>
  <c r="K10" i="36"/>
  <c r="K36" i="36"/>
  <c r="K27" i="36"/>
  <c r="K30" i="36"/>
  <c r="K21" i="36"/>
  <c r="K16" i="36"/>
  <c r="K33" i="36"/>
  <c r="K26" i="36"/>
  <c r="K24" i="36"/>
  <c r="K11" i="36"/>
  <c r="K23" i="36"/>
  <c r="H79" i="39"/>
  <c r="J79" i="39" s="1"/>
  <c r="K8" i="37"/>
  <c r="K17" i="37"/>
  <c r="K7" i="37"/>
  <c r="K16" i="37"/>
  <c r="K6" i="37"/>
  <c r="K10" i="37"/>
  <c r="K13" i="37"/>
  <c r="K14" i="37"/>
  <c r="K15" i="37"/>
  <c r="K12" i="37"/>
  <c r="K19" i="37"/>
  <c r="K11" i="37"/>
  <c r="K9" i="37"/>
  <c r="K18" i="37"/>
  <c r="H19" i="33"/>
  <c r="J19" i="33"/>
  <c r="H18" i="33"/>
  <c r="J18" i="33"/>
  <c r="F11" i="18" s="1"/>
  <c r="J47" i="33"/>
  <c r="H17" i="33"/>
  <c r="J17" i="33"/>
  <c r="F10" i="18" s="1"/>
  <c r="J45" i="33"/>
  <c r="J16" i="33"/>
  <c r="F9" i="18" s="1"/>
  <c r="H35" i="33"/>
  <c r="J35" i="33"/>
  <c r="J32" i="33"/>
  <c r="F19" i="18" s="1"/>
  <c r="J19" i="18" s="1"/>
  <c r="J30" i="33"/>
  <c r="F17" i="18" s="1"/>
  <c r="J17" i="18" s="1"/>
  <c r="J15" i="33"/>
  <c r="J13" i="33"/>
  <c r="J29" i="33"/>
  <c r="H24" i="33"/>
  <c r="J24" i="33"/>
  <c r="K24" i="33" s="1"/>
  <c r="H12" i="33"/>
  <c r="J12" i="33"/>
  <c r="H8" i="33"/>
  <c r="J8" i="33"/>
  <c r="H28" i="33"/>
  <c r="J28" i="33"/>
  <c r="J10" i="33"/>
  <c r="F7" i="18" s="1"/>
  <c r="H9" i="33"/>
  <c r="J9" i="33"/>
  <c r="F6" i="18" s="1"/>
  <c r="F4" i="18"/>
  <c r="K43" i="33"/>
  <c r="J17" i="32"/>
  <c r="H16" i="32"/>
  <c r="J16" i="32"/>
  <c r="H14" i="32"/>
  <c r="J14" i="32"/>
  <c r="H7" i="32"/>
  <c r="J7" i="32"/>
  <c r="K10" i="32" s="1"/>
  <c r="K41" i="36"/>
  <c r="K42" i="36"/>
  <c r="K9" i="32"/>
  <c r="K8" i="32"/>
  <c r="K6" i="34"/>
  <c r="K17" i="34"/>
  <c r="K9" i="34"/>
  <c r="K16" i="34"/>
  <c r="K7" i="34"/>
  <c r="K11" i="34"/>
  <c r="K14" i="34"/>
  <c r="K15" i="34"/>
  <c r="K8" i="34"/>
  <c r="K13" i="34"/>
  <c r="K12" i="34"/>
  <c r="K10" i="34"/>
  <c r="D37" i="28"/>
  <c r="C37" i="28"/>
  <c r="B37" i="28"/>
  <c r="D36" i="28"/>
  <c r="C36" i="28"/>
  <c r="B36" i="28"/>
  <c r="D35" i="28"/>
  <c r="C35" i="28"/>
  <c r="B35" i="28"/>
  <c r="D34" i="28"/>
  <c r="C34" i="28"/>
  <c r="B34" i="28"/>
  <c r="D33" i="28"/>
  <c r="C33" i="28"/>
  <c r="B33" i="28"/>
  <c r="D32" i="28"/>
  <c r="C32" i="28"/>
  <c r="B32" i="28"/>
  <c r="D31" i="28"/>
  <c r="C31" i="28"/>
  <c r="B31" i="28"/>
  <c r="D30" i="28"/>
  <c r="C30" i="28"/>
  <c r="B30" i="28"/>
  <c r="D29" i="28"/>
  <c r="C29" i="28"/>
  <c r="B29" i="28"/>
  <c r="D28" i="28"/>
  <c r="C28" i="28"/>
  <c r="B28" i="28"/>
  <c r="D27" i="28"/>
  <c r="C27" i="28"/>
  <c r="B27" i="28"/>
  <c r="D26" i="28"/>
  <c r="C26" i="28"/>
  <c r="B26" i="28"/>
  <c r="D22" i="28"/>
  <c r="C22" i="28"/>
  <c r="B22" i="28"/>
  <c r="D21" i="28"/>
  <c r="C21" i="28"/>
  <c r="B21" i="28"/>
  <c r="D20" i="28"/>
  <c r="C20" i="28"/>
  <c r="B20" i="28"/>
  <c r="D19" i="28"/>
  <c r="C19" i="28"/>
  <c r="B19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D9" i="28"/>
  <c r="B9" i="28"/>
  <c r="D8" i="28"/>
  <c r="C8" i="28"/>
  <c r="B8" i="28"/>
  <c r="D7" i="28"/>
  <c r="I6" i="28"/>
  <c r="G6" i="28"/>
  <c r="H6" i="28" s="1"/>
  <c r="D6" i="28"/>
  <c r="C6" i="28"/>
  <c r="B6" i="28"/>
  <c r="C3" i="27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I6" i="4"/>
  <c r="D3" i="25"/>
  <c r="F6" i="28" s="1"/>
  <c r="D4" i="25"/>
  <c r="F6" i="30" s="1"/>
  <c r="D5" i="25"/>
  <c r="F7" i="4" s="1"/>
  <c r="D6" i="25"/>
  <c r="F11" i="30" s="1"/>
  <c r="D7" i="25"/>
  <c r="F7" i="30" s="1"/>
  <c r="D8" i="25"/>
  <c r="F8" i="4" s="1"/>
  <c r="D9" i="25"/>
  <c r="F8" i="28" s="1"/>
  <c r="D10" i="25"/>
  <c r="F8" i="30" s="1"/>
  <c r="D11" i="25"/>
  <c r="F9" i="4" s="1"/>
  <c r="D12" i="25"/>
  <c r="F9" i="28" s="1"/>
  <c r="D13" i="25"/>
  <c r="F9" i="30" s="1"/>
  <c r="D14" i="25"/>
  <c r="F10" i="4" s="1"/>
  <c r="D15" i="25"/>
  <c r="F10" i="30" s="1"/>
  <c r="D16" i="25"/>
  <c r="F11" i="4" s="1"/>
  <c r="D17" i="25"/>
  <c r="F11" i="28" s="1"/>
  <c r="D18" i="25"/>
  <c r="F7" i="28" s="1"/>
  <c r="D19" i="25"/>
  <c r="F12" i="4" s="1"/>
  <c r="D20" i="25"/>
  <c r="F12" i="28" s="1"/>
  <c r="D21" i="25"/>
  <c r="F12" i="30" s="1"/>
  <c r="D22" i="25"/>
  <c r="F13" i="4" s="1"/>
  <c r="D23" i="25"/>
  <c r="F13" i="28" s="1"/>
  <c r="D24" i="25"/>
  <c r="F13" i="30" s="1"/>
  <c r="D25" i="25"/>
  <c r="F14" i="4" s="1"/>
  <c r="D26" i="25"/>
  <c r="F14" i="28" s="1"/>
  <c r="D27" i="25"/>
  <c r="F14" i="30" s="1"/>
  <c r="D28" i="25"/>
  <c r="F15" i="4" s="1"/>
  <c r="D29" i="25"/>
  <c r="F15" i="28" s="1"/>
  <c r="D30" i="25"/>
  <c r="F15" i="30" s="1"/>
  <c r="D31" i="25"/>
  <c r="F16" i="4" s="1"/>
  <c r="D32" i="25"/>
  <c r="F26" i="28" s="1"/>
  <c r="D33" i="25"/>
  <c r="D34" i="25"/>
  <c r="F17" i="4" s="1"/>
  <c r="D35" i="25"/>
  <c r="F27" i="28" s="1"/>
  <c r="D36" i="25"/>
  <c r="F17" i="30" s="1"/>
  <c r="D37" i="25"/>
  <c r="F28" i="28" s="1"/>
  <c r="D38" i="25"/>
  <c r="F18" i="30" s="1"/>
  <c r="D39" i="25"/>
  <c r="F19" i="4" s="1"/>
  <c r="D40" i="25"/>
  <c r="F29" i="28" s="1"/>
  <c r="D41" i="25"/>
  <c r="F19" i="30" s="1"/>
  <c r="D42" i="25"/>
  <c r="F20" i="4" s="1"/>
  <c r="D43" i="25"/>
  <c r="F30" i="28" s="1"/>
  <c r="D44" i="25"/>
  <c r="F21" i="4" s="1"/>
  <c r="D45" i="25"/>
  <c r="F21" i="30" s="1"/>
  <c r="D46" i="25"/>
  <c r="F31" i="28" s="1"/>
  <c r="D47" i="25"/>
  <c r="F22" i="30" s="1"/>
  <c r="D48" i="25"/>
  <c r="F23" i="4" s="1"/>
  <c r="D49" i="25"/>
  <c r="F33" i="28" s="1"/>
  <c r="D50" i="25"/>
  <c r="F20" i="30" s="1"/>
  <c r="D51" i="25"/>
  <c r="F32" i="28" s="1"/>
  <c r="D52" i="25"/>
  <c r="F23" i="30" s="1"/>
  <c r="D53" i="25"/>
  <c r="F24" i="4" s="1"/>
  <c r="D54" i="25"/>
  <c r="F34" i="28" s="1"/>
  <c r="D55" i="25"/>
  <c r="F24" i="30" s="1"/>
  <c r="D56" i="25"/>
  <c r="F25" i="4" s="1"/>
  <c r="D57" i="25"/>
  <c r="F35" i="28" s="1"/>
  <c r="D58" i="25"/>
  <c r="F25" i="30" s="1"/>
  <c r="D59" i="25"/>
  <c r="F36" i="28" s="1"/>
  <c r="D60" i="25"/>
  <c r="F26" i="30" s="1"/>
  <c r="D61" i="25"/>
  <c r="F27" i="4" s="1"/>
  <c r="D62" i="25"/>
  <c r="F37" i="28" s="1"/>
  <c r="D63" i="25"/>
  <c r="F27" i="30" s="1"/>
  <c r="D64" i="25"/>
  <c r="F28" i="4" s="1"/>
  <c r="D65" i="25"/>
  <c r="F19" i="28" s="1"/>
  <c r="D66" i="25"/>
  <c r="F16" i="30" s="1"/>
  <c r="D67" i="25"/>
  <c r="F28" i="30" s="1"/>
  <c r="D68" i="25"/>
  <c r="F29" i="4" s="1"/>
  <c r="D69" i="25"/>
  <c r="F20" i="28" s="1"/>
  <c r="D70" i="25"/>
  <c r="F29" i="30" s="1"/>
  <c r="D71" i="25"/>
  <c r="F30" i="4" s="1"/>
  <c r="D72" i="25"/>
  <c r="F21" i="28" s="1"/>
  <c r="D73" i="25"/>
  <c r="F30" i="30" s="1"/>
  <c r="D74" i="25"/>
  <c r="F31" i="4" s="1"/>
  <c r="D75" i="25"/>
  <c r="F22" i="28" s="1"/>
  <c r="D76" i="25"/>
  <c r="F31" i="30" s="1"/>
  <c r="D77" i="25"/>
  <c r="F32" i="4" s="1"/>
  <c r="D78" i="25"/>
  <c r="F32" i="30" s="1"/>
  <c r="D79" i="25"/>
  <c r="F33" i="4" s="1"/>
  <c r="D80" i="25"/>
  <c r="F33" i="30" s="1"/>
  <c r="D2" i="25"/>
  <c r="B3" i="6"/>
  <c r="B4" i="6"/>
  <c r="B50" i="6"/>
  <c r="B49" i="6" s="1"/>
  <c r="B48" i="6" s="1"/>
  <c r="B47" i="6" s="1"/>
  <c r="B46" i="6" s="1"/>
  <c r="B45" i="6" s="1"/>
  <c r="B44" i="6" s="1"/>
  <c r="B43" i="6" s="1"/>
  <c r="B42" i="6" s="1"/>
  <c r="B41" i="6" s="1"/>
  <c r="B40" i="6" s="1"/>
  <c r="B39" i="6" s="1"/>
  <c r="B38" i="6" s="1"/>
  <c r="B37" i="6" s="1"/>
  <c r="B36" i="6" s="1"/>
  <c r="B35" i="6" s="1"/>
  <c r="B34" i="6" s="1"/>
  <c r="B33" i="6" s="1"/>
  <c r="B32" i="6" s="1"/>
  <c r="B31" i="6" s="1"/>
  <c r="B30" i="6" s="1"/>
  <c r="B29" i="6" s="1"/>
  <c r="B28" i="6" s="1"/>
  <c r="B27" i="6" s="1"/>
  <c r="B26" i="6" s="1"/>
  <c r="B25" i="6" s="1"/>
  <c r="B24" i="6" s="1"/>
  <c r="B23" i="6" s="1"/>
  <c r="B22" i="6" s="1"/>
  <c r="B21" i="6" s="1"/>
  <c r="B20" i="6" s="1"/>
  <c r="B19" i="6" s="1"/>
  <c r="B18" i="6" s="1"/>
  <c r="B17" i="6" s="1"/>
  <c r="B16" i="6" s="1"/>
  <c r="B15" i="6" s="1"/>
  <c r="B14" i="6" s="1"/>
  <c r="B13" i="6" s="1"/>
  <c r="B12" i="6" s="1"/>
  <c r="B11" i="6" s="1"/>
  <c r="B10" i="6" s="1"/>
  <c r="B9" i="6" s="1"/>
  <c r="B8" i="6" s="1"/>
  <c r="B7" i="6" s="1"/>
  <c r="B6" i="6" s="1"/>
  <c r="B5" i="6" s="1"/>
  <c r="B51" i="6"/>
  <c r="B52" i="6"/>
  <c r="K1" i="6"/>
  <c r="J1" i="6"/>
  <c r="C2" i="27"/>
  <c r="B8" i="4"/>
  <c r="C8" i="4"/>
  <c r="D8" i="4"/>
  <c r="B9" i="4"/>
  <c r="C9" i="4"/>
  <c r="D9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D32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L29" i="39" l="1"/>
  <c r="L51" i="39"/>
  <c r="L4" i="39"/>
  <c r="L14" i="39"/>
  <c r="L66" i="39"/>
  <c r="L34" i="39"/>
  <c r="L89" i="39"/>
  <c r="L19" i="39"/>
  <c r="L9" i="39"/>
  <c r="L56" i="39"/>
  <c r="L61" i="39"/>
  <c r="L46" i="39"/>
  <c r="L41" i="39"/>
  <c r="K79" i="39"/>
  <c r="K82" i="39"/>
  <c r="K80" i="39"/>
  <c r="K81" i="39"/>
  <c r="K44" i="33"/>
  <c r="K47" i="33"/>
  <c r="K46" i="33"/>
  <c r="K45" i="33"/>
  <c r="K20" i="18"/>
  <c r="K17" i="18"/>
  <c r="K19" i="18"/>
  <c r="K18" i="18"/>
  <c r="K20" i="33"/>
  <c r="K10" i="33"/>
  <c r="K9" i="33"/>
  <c r="K14" i="33"/>
  <c r="K8" i="33"/>
  <c r="K12" i="33"/>
  <c r="K13" i="33"/>
  <c r="K18" i="33"/>
  <c r="K15" i="33"/>
  <c r="K19" i="33"/>
  <c r="K11" i="33"/>
  <c r="K7" i="33"/>
  <c r="K29" i="33"/>
  <c r="K34" i="33"/>
  <c r="K33" i="33"/>
  <c r="K32" i="33"/>
  <c r="K31" i="33"/>
  <c r="K30" i="33"/>
  <c r="K35" i="33"/>
  <c r="K28" i="33"/>
  <c r="K17" i="33"/>
  <c r="K6" i="33"/>
  <c r="K16" i="33"/>
  <c r="K7" i="32"/>
  <c r="K6" i="32"/>
  <c r="K15" i="32"/>
  <c r="K14" i="32"/>
  <c r="K16" i="32"/>
  <c r="F6" i="4"/>
  <c r="D3" i="24"/>
  <c r="D4" i="24"/>
  <c r="D5" i="24"/>
  <c r="E9" i="4" s="1"/>
  <c r="D6" i="24"/>
  <c r="D7" i="24"/>
  <c r="D8" i="24"/>
  <c r="D9" i="24"/>
  <c r="D10" i="24"/>
  <c r="D11" i="24"/>
  <c r="D12" i="24"/>
  <c r="D13" i="24"/>
  <c r="D14" i="24"/>
  <c r="F30" i="13" s="1"/>
  <c r="D15" i="24"/>
  <c r="D16" i="24"/>
  <c r="D17" i="24"/>
  <c r="D18" i="24"/>
  <c r="E22" i="4" s="1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E15" i="28" s="1"/>
  <c r="D35" i="24"/>
  <c r="D36" i="24"/>
  <c r="E16" i="30" s="1"/>
  <c r="D37" i="24"/>
  <c r="D38" i="24"/>
  <c r="E17" i="30" s="1"/>
  <c r="D39" i="24"/>
  <c r="E15" i="30" s="1"/>
  <c r="D40" i="24"/>
  <c r="D41" i="24"/>
  <c r="D42" i="24"/>
  <c r="D43" i="24"/>
  <c r="D44" i="24"/>
  <c r="D45" i="24"/>
  <c r="D46" i="24"/>
  <c r="E31" i="28" s="1"/>
  <c r="D47" i="24"/>
  <c r="E29" i="28" s="1"/>
  <c r="D48" i="24"/>
  <c r="E30" i="28" s="1"/>
  <c r="D49" i="24"/>
  <c r="E23" i="30" s="1"/>
  <c r="D50" i="24"/>
  <c r="E22" i="30" s="1"/>
  <c r="D51" i="24"/>
  <c r="E20" i="30" s="1"/>
  <c r="D52" i="24"/>
  <c r="E21" i="30" s="1"/>
  <c r="D53" i="24"/>
  <c r="D54" i="24"/>
  <c r="D55" i="24"/>
  <c r="D56" i="24"/>
  <c r="D57" i="24"/>
  <c r="D58" i="24"/>
  <c r="D59" i="24"/>
  <c r="E31" i="30" s="1"/>
  <c r="D60" i="24"/>
  <c r="E32" i="30" s="1"/>
  <c r="D61" i="24"/>
  <c r="D62" i="24"/>
  <c r="D63" i="24"/>
  <c r="E30" i="30" s="1"/>
  <c r="D64" i="24"/>
  <c r="E20" i="28" s="1"/>
  <c r="D65" i="24"/>
  <c r="D66" i="24"/>
  <c r="E29" i="30" s="1"/>
  <c r="D67" i="24"/>
  <c r="E19" i="28" s="1"/>
  <c r="D68" i="24"/>
  <c r="E28" i="30" s="1"/>
  <c r="D69" i="24"/>
  <c r="E37" i="28" s="1"/>
  <c r="D70" i="24"/>
  <c r="E27" i="30" s="1"/>
  <c r="D71" i="24"/>
  <c r="E36" i="28" s="1"/>
  <c r="D72" i="24"/>
  <c r="E35" i="28" s="1"/>
  <c r="D73" i="24"/>
  <c r="E26" i="30" s="1"/>
  <c r="D74" i="24"/>
  <c r="E34" i="28" s="1"/>
  <c r="D75" i="24"/>
  <c r="E32" i="28" s="1"/>
  <c r="D76" i="24"/>
  <c r="E24" i="30" s="1"/>
  <c r="D77" i="24"/>
  <c r="E33" i="28" s="1"/>
  <c r="D78" i="24"/>
  <c r="E33" i="30" s="1"/>
  <c r="J33" i="30" s="1"/>
  <c r="H63" i="13" s="1"/>
  <c r="J63" i="13" s="1"/>
  <c r="D79" i="24"/>
  <c r="E25" i="30" s="1"/>
  <c r="D80" i="24"/>
  <c r="E21" i="28" s="1"/>
  <c r="D81" i="24"/>
  <c r="E22" i="28" s="1"/>
  <c r="D82" i="24"/>
  <c r="D83" i="24"/>
  <c r="D2" i="24"/>
  <c r="E8" i="28" s="1"/>
  <c r="C3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2" i="24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E4" i="18"/>
  <c r="D4" i="18"/>
  <c r="C4" i="18"/>
  <c r="B4" i="18"/>
  <c r="M112" i="39" l="1"/>
  <c r="M102" i="39"/>
  <c r="M97" i="39"/>
  <c r="L79" i="39"/>
  <c r="L17" i="18"/>
  <c r="M17" i="18" s="1"/>
  <c r="E21" i="4"/>
  <c r="E24" i="4"/>
  <c r="E25" i="4"/>
  <c r="E16" i="4"/>
  <c r="E19" i="4"/>
  <c r="E37" i="4"/>
  <c r="J37" i="4" s="1"/>
  <c r="F32" i="13" s="1"/>
  <c r="E27" i="28"/>
  <c r="E36" i="4"/>
  <c r="E19" i="30"/>
  <c r="E35" i="4"/>
  <c r="E28" i="28"/>
  <c r="E34" i="4"/>
  <c r="E18" i="30"/>
  <c r="E33" i="4"/>
  <c r="E26" i="28"/>
  <c r="J26" i="28" s="1"/>
  <c r="E32" i="4"/>
  <c r="E12" i="30"/>
  <c r="E31" i="4"/>
  <c r="E11" i="30"/>
  <c r="E30" i="4"/>
  <c r="E13" i="30"/>
  <c r="E29" i="4"/>
  <c r="E10" i="30"/>
  <c r="E28" i="4"/>
  <c r="E9" i="28"/>
  <c r="E27" i="4"/>
  <c r="E11" i="28"/>
  <c r="E26" i="4"/>
  <c r="F31" i="13" s="1"/>
  <c r="E14" i="30"/>
  <c r="E23" i="4"/>
  <c r="E12" i="28"/>
  <c r="E20" i="4"/>
  <c r="E13" i="28"/>
  <c r="E14" i="4"/>
  <c r="E17" i="4"/>
  <c r="E14" i="28"/>
  <c r="E15" i="4"/>
  <c r="J15" i="4" s="1"/>
  <c r="F22" i="13" s="1"/>
  <c r="E13" i="4"/>
  <c r="E9" i="30"/>
  <c r="E12" i="4"/>
  <c r="E8" i="30"/>
  <c r="E11" i="4"/>
  <c r="E7" i="30"/>
  <c r="E10" i="4"/>
  <c r="E6" i="30"/>
  <c r="J6" i="30" s="1"/>
  <c r="E8" i="4"/>
  <c r="J8" i="4" s="1"/>
  <c r="F9" i="13" s="1"/>
  <c r="E6" i="28"/>
  <c r="J6" i="28" s="1"/>
  <c r="G42" i="13" s="1"/>
  <c r="J42" i="13" s="1"/>
  <c r="E7" i="4"/>
  <c r="E7" i="28"/>
  <c r="E6" i="4"/>
  <c r="J12" i="18"/>
  <c r="J11" i="18"/>
  <c r="J7" i="18"/>
  <c r="J6" i="18"/>
  <c r="M84" i="39" l="1"/>
  <c r="M89" i="39"/>
  <c r="M79" i="39"/>
  <c r="K26" i="28"/>
  <c r="H80" i="13"/>
  <c r="J80" i="13" s="1"/>
  <c r="K6" i="30"/>
  <c r="K6" i="28"/>
  <c r="K42" i="13"/>
  <c r="K10" i="28"/>
  <c r="H33" i="13"/>
  <c r="G33" i="13"/>
  <c r="F33" i="13"/>
  <c r="E33" i="13"/>
  <c r="D33" i="13"/>
  <c r="C33" i="13"/>
  <c r="B33" i="13"/>
  <c r="E32" i="13"/>
  <c r="D32" i="13"/>
  <c r="C32" i="13"/>
  <c r="B32" i="13"/>
  <c r="E31" i="13"/>
  <c r="D31" i="13"/>
  <c r="C31" i="13"/>
  <c r="B31" i="13"/>
  <c r="E30" i="13"/>
  <c r="D30" i="13"/>
  <c r="C30" i="13"/>
  <c r="B30" i="13"/>
  <c r="E29" i="13"/>
  <c r="D29" i="13"/>
  <c r="C29" i="13"/>
  <c r="B29" i="13"/>
  <c r="E28" i="13"/>
  <c r="D28" i="13"/>
  <c r="C28" i="13"/>
  <c r="B28" i="13"/>
  <c r="E27" i="13"/>
  <c r="D27" i="13"/>
  <c r="C27" i="13"/>
  <c r="B27" i="13"/>
  <c r="E26" i="13"/>
  <c r="D26" i="13"/>
  <c r="C26" i="13"/>
  <c r="B26" i="13"/>
  <c r="E25" i="13"/>
  <c r="D25" i="13"/>
  <c r="C25" i="13"/>
  <c r="B25" i="13"/>
  <c r="E24" i="13"/>
  <c r="D24" i="13"/>
  <c r="C24" i="13"/>
  <c r="B24" i="13"/>
  <c r="E23" i="13"/>
  <c r="D23" i="13"/>
  <c r="C23" i="13"/>
  <c r="B23" i="13"/>
  <c r="E22" i="13"/>
  <c r="D22" i="13"/>
  <c r="C22" i="13"/>
  <c r="B22" i="13"/>
  <c r="E21" i="13"/>
  <c r="D21" i="13"/>
  <c r="C21" i="13"/>
  <c r="B21" i="13"/>
  <c r="E20" i="13"/>
  <c r="D20" i="13"/>
  <c r="C20" i="13"/>
  <c r="B20" i="13"/>
  <c r="E19" i="13"/>
  <c r="D19" i="13"/>
  <c r="C19" i="13"/>
  <c r="B19" i="13"/>
  <c r="E18" i="13"/>
  <c r="D18" i="13"/>
  <c r="C18" i="13"/>
  <c r="B18" i="13"/>
  <c r="K80" i="13" l="1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4" i="13"/>
  <c r="E17" i="13"/>
  <c r="D17" i="13"/>
  <c r="C17" i="13"/>
  <c r="E16" i="13"/>
  <c r="D16" i="13"/>
  <c r="C16" i="13"/>
  <c r="E15" i="13"/>
  <c r="D15" i="13"/>
  <c r="C15" i="13"/>
  <c r="E14" i="13"/>
  <c r="D14" i="13"/>
  <c r="C14" i="13"/>
  <c r="E13" i="13"/>
  <c r="D13" i="13"/>
  <c r="C13" i="13"/>
  <c r="E12" i="13"/>
  <c r="D12" i="13"/>
  <c r="C12" i="13"/>
  <c r="E11" i="13"/>
  <c r="D11" i="13"/>
  <c r="C11" i="13"/>
  <c r="E10" i="13"/>
  <c r="D10" i="13"/>
  <c r="C10" i="13"/>
  <c r="E9" i="13"/>
  <c r="D9" i="13"/>
  <c r="C9" i="13"/>
  <c r="E8" i="13"/>
  <c r="D8" i="13"/>
  <c r="C8" i="13"/>
  <c r="E7" i="13"/>
  <c r="D7" i="13"/>
  <c r="C7" i="13"/>
  <c r="E6" i="13"/>
  <c r="D6" i="13"/>
  <c r="C6" i="13"/>
  <c r="E5" i="13"/>
  <c r="D5" i="13"/>
  <c r="C5" i="13"/>
  <c r="E4" i="13"/>
  <c r="D4" i="13"/>
  <c r="C4" i="13"/>
  <c r="J30" i="13" l="1"/>
  <c r="J31" i="13"/>
  <c r="D7" i="4"/>
  <c r="D6" i="4"/>
  <c r="C7" i="4"/>
  <c r="C6" i="4"/>
  <c r="B7" i="4"/>
  <c r="B6" i="4"/>
  <c r="A42" i="3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J3" i="3" s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X3" i="2"/>
  <c r="W4" i="2"/>
  <c r="W5" i="2" s="1"/>
  <c r="X5" i="2" s="1"/>
  <c r="L5" i="2"/>
  <c r="M5" i="2" s="1"/>
  <c r="L6" i="2"/>
  <c r="L7" i="2" s="1"/>
  <c r="L4" i="2"/>
  <c r="A4" i="2"/>
  <c r="A5" i="2" s="1"/>
  <c r="M4" i="2"/>
  <c r="M3" i="2"/>
  <c r="B3" i="2"/>
  <c r="J22" i="13" l="1"/>
  <c r="B4" i="2"/>
  <c r="J9" i="18"/>
  <c r="J5" i="18"/>
  <c r="J4" i="18"/>
  <c r="J10" i="18"/>
  <c r="A118" i="6"/>
  <c r="A117" i="6" s="1"/>
  <c r="A116" i="6" s="1"/>
  <c r="A115" i="6" s="1"/>
  <c r="A114" i="6" s="1"/>
  <c r="A113" i="6" s="1"/>
  <c r="A112" i="6" s="1"/>
  <c r="A111" i="6" s="1"/>
  <c r="A110" i="6" s="1"/>
  <c r="A109" i="6" s="1"/>
  <c r="A108" i="6" s="1"/>
  <c r="A107" i="6" s="1"/>
  <c r="A106" i="6" s="1"/>
  <c r="A105" i="6" s="1"/>
  <c r="A104" i="6" s="1"/>
  <c r="A103" i="6" s="1"/>
  <c r="A102" i="6" s="1"/>
  <c r="A101" i="6" s="1"/>
  <c r="A100" i="6" s="1"/>
  <c r="A99" i="6" s="1"/>
  <c r="A98" i="6" s="1"/>
  <c r="A97" i="6" s="1"/>
  <c r="A96" i="6" s="1"/>
  <c r="A95" i="6" s="1"/>
  <c r="A94" i="6" s="1"/>
  <c r="A93" i="6" s="1"/>
  <c r="A92" i="6" s="1"/>
  <c r="A91" i="6" s="1"/>
  <c r="A90" i="6" s="1"/>
  <c r="A89" i="6" s="1"/>
  <c r="A88" i="6" s="1"/>
  <c r="A87" i="6" s="1"/>
  <c r="A86" i="6" s="1"/>
  <c r="A85" i="6" s="1"/>
  <c r="A84" i="6" s="1"/>
  <c r="A83" i="6" s="1"/>
  <c r="A82" i="6" s="1"/>
  <c r="A81" i="6" s="1"/>
  <c r="A80" i="6" s="1"/>
  <c r="A79" i="6" s="1"/>
  <c r="A78" i="6" s="1"/>
  <c r="A77" i="6" s="1"/>
  <c r="A76" i="6" s="1"/>
  <c r="A75" i="6" s="1"/>
  <c r="A74" i="6" s="1"/>
  <c r="A73" i="6" s="1"/>
  <c r="A72" i="6" s="1"/>
  <c r="A71" i="6" s="1"/>
  <c r="A70" i="6" s="1"/>
  <c r="A69" i="6" s="1"/>
  <c r="A68" i="6" s="1"/>
  <c r="A67" i="6" s="1"/>
  <c r="A66" i="6" s="1"/>
  <c r="A65" i="6" s="1"/>
  <c r="A64" i="6" s="1"/>
  <c r="A63" i="6" s="1"/>
  <c r="A62" i="6" s="1"/>
  <c r="A61" i="6" s="1"/>
  <c r="A60" i="6" s="1"/>
  <c r="A59" i="6" s="1"/>
  <c r="A58" i="6" s="1"/>
  <c r="A57" i="6" s="1"/>
  <c r="A56" i="6" s="1"/>
  <c r="A55" i="6" s="1"/>
  <c r="A54" i="6" s="1"/>
  <c r="A53" i="6" s="1"/>
  <c r="A52" i="6" s="1"/>
  <c r="A51" i="6" s="1"/>
  <c r="A50" i="6" s="1"/>
  <c r="A49" i="6" s="1"/>
  <c r="A48" i="6" s="1"/>
  <c r="A47" i="6" s="1"/>
  <c r="A46" i="6" s="1"/>
  <c r="A45" i="6" s="1"/>
  <c r="A44" i="6" s="1"/>
  <c r="A43" i="6" s="1"/>
  <c r="A42" i="6" s="1"/>
  <c r="A41" i="6" s="1"/>
  <c r="A40" i="6" s="1"/>
  <c r="A39" i="6" s="1"/>
  <c r="A38" i="6" s="1"/>
  <c r="A37" i="6" s="1"/>
  <c r="A36" i="6" s="1"/>
  <c r="A35" i="6" s="1"/>
  <c r="A34" i="6" s="1"/>
  <c r="A33" i="6" s="1"/>
  <c r="A32" i="6" s="1"/>
  <c r="A31" i="6" s="1"/>
  <c r="A30" i="6" s="1"/>
  <c r="A29" i="6" s="1"/>
  <c r="A28" i="6" s="1"/>
  <c r="A27" i="6" s="1"/>
  <c r="A26" i="6" s="1"/>
  <c r="A25" i="6" s="1"/>
  <c r="A24" i="6" s="1"/>
  <c r="A23" i="6" s="1"/>
  <c r="A22" i="6" s="1"/>
  <c r="A21" i="6" s="1"/>
  <c r="A20" i="6" s="1"/>
  <c r="A19" i="6" s="1"/>
  <c r="A18" i="6" s="1"/>
  <c r="A17" i="6" s="1"/>
  <c r="A16" i="6" s="1"/>
  <c r="A15" i="6" s="1"/>
  <c r="A14" i="6" s="1"/>
  <c r="A13" i="6" s="1"/>
  <c r="A12" i="6" s="1"/>
  <c r="A11" i="6" s="1"/>
  <c r="A10" i="6" s="1"/>
  <c r="A9" i="6" s="1"/>
  <c r="A8" i="6" s="1"/>
  <c r="A7" i="6" s="1"/>
  <c r="A6" i="6" s="1"/>
  <c r="A5" i="6" s="1"/>
  <c r="A4" i="6" s="1"/>
  <c r="A3" i="6" s="1"/>
  <c r="A41" i="3"/>
  <c r="A40" i="3" s="1"/>
  <c r="A39" i="3" s="1"/>
  <c r="A38" i="3" s="1"/>
  <c r="A37" i="3" s="1"/>
  <c r="A36" i="3" s="1"/>
  <c r="A35" i="3" s="1"/>
  <c r="A34" i="3" s="1"/>
  <c r="A33" i="3" s="1"/>
  <c r="A32" i="3" s="1"/>
  <c r="A31" i="3" s="1"/>
  <c r="A30" i="3" s="1"/>
  <c r="A29" i="3" s="1"/>
  <c r="A28" i="3" s="1"/>
  <c r="A27" i="3" s="1"/>
  <c r="A26" i="3" s="1"/>
  <c r="A25" i="3" s="1"/>
  <c r="A24" i="3" s="1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A13" i="3" s="1"/>
  <c r="A12" i="3" s="1"/>
  <c r="A11" i="3" s="1"/>
  <c r="A10" i="3" s="1"/>
  <c r="A9" i="3" s="1"/>
  <c r="A8" i="3" s="1"/>
  <c r="A7" i="3" s="1"/>
  <c r="A6" i="3" s="1"/>
  <c r="A5" i="3" s="1"/>
  <c r="A4" i="3" s="1"/>
  <c r="A3" i="3" s="1"/>
  <c r="X4" i="2"/>
  <c r="W6" i="2"/>
  <c r="X6" i="2" s="1"/>
  <c r="M7" i="2"/>
  <c r="L8" i="2"/>
  <c r="M6" i="2"/>
  <c r="B5" i="2"/>
  <c r="A6" i="2"/>
  <c r="D27" i="27" l="1"/>
  <c r="G19" i="30" s="1"/>
  <c r="K10" i="18"/>
  <c r="J32" i="13"/>
  <c r="K11" i="18"/>
  <c r="K12" i="18"/>
  <c r="K6" i="18"/>
  <c r="K4" i="18"/>
  <c r="K7" i="18"/>
  <c r="K5" i="18"/>
  <c r="K9" i="18"/>
  <c r="J9" i="13"/>
  <c r="A119" i="6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W7" i="2"/>
  <c r="X7" i="2" s="1"/>
  <c r="L9" i="2"/>
  <c r="M8" i="2"/>
  <c r="A7" i="2"/>
  <c r="B6" i="2"/>
  <c r="L9" i="18" l="1"/>
  <c r="J19" i="30"/>
  <c r="H51" i="13" s="1"/>
  <c r="J51" i="13" s="1"/>
  <c r="L4" i="18"/>
  <c r="D59" i="27"/>
  <c r="G32" i="28" s="1"/>
  <c r="D81" i="27"/>
  <c r="D92" i="27"/>
  <c r="D3" i="27"/>
  <c r="G11" i="30" s="1"/>
  <c r="D25" i="27"/>
  <c r="G30" i="28" s="1"/>
  <c r="D47" i="27"/>
  <c r="G26" i="30" s="1"/>
  <c r="D61" i="27"/>
  <c r="G31" i="28" s="1"/>
  <c r="D75" i="27"/>
  <c r="G30" i="4" s="1"/>
  <c r="D88" i="27"/>
  <c r="D5" i="27"/>
  <c r="G7" i="30" s="1"/>
  <c r="D19" i="27"/>
  <c r="G12" i="30" s="1"/>
  <c r="D41" i="27"/>
  <c r="G14" i="4" s="1"/>
  <c r="D63" i="27"/>
  <c r="G33" i="30" s="1"/>
  <c r="H33" i="30" s="1"/>
  <c r="D77" i="27"/>
  <c r="G20" i="28" s="1"/>
  <c r="D66" i="27"/>
  <c r="G33" i="4" s="1"/>
  <c r="D34" i="27"/>
  <c r="G27" i="28" s="1"/>
  <c r="D98" i="27"/>
  <c r="D52" i="27"/>
  <c r="G24" i="30" s="1"/>
  <c r="D20" i="27"/>
  <c r="G13" i="4" s="1"/>
  <c r="D78" i="27"/>
  <c r="G29" i="4" s="1"/>
  <c r="D46" i="27"/>
  <c r="G27" i="4" s="1"/>
  <c r="D14" i="27"/>
  <c r="G11" i="4" s="1"/>
  <c r="D72" i="27"/>
  <c r="G30" i="30" s="1"/>
  <c r="D40" i="27"/>
  <c r="D8" i="27"/>
  <c r="G8" i="30" s="1"/>
  <c r="D83" i="27"/>
  <c r="D7" i="27"/>
  <c r="G9" i="4" s="1"/>
  <c r="D35" i="27"/>
  <c r="G17" i="4" s="1"/>
  <c r="D79" i="27"/>
  <c r="G28" i="30" s="1"/>
  <c r="D100" i="27"/>
  <c r="D23" i="27"/>
  <c r="D37" i="27"/>
  <c r="G26" i="28" s="1"/>
  <c r="H26" i="28" s="1"/>
  <c r="D51" i="27"/>
  <c r="G25" i="4" s="1"/>
  <c r="D73" i="27"/>
  <c r="G21" i="28" s="1"/>
  <c r="D89" i="27"/>
  <c r="D99" i="27"/>
  <c r="D58" i="27"/>
  <c r="G22" i="30" s="1"/>
  <c r="D26" i="27"/>
  <c r="G20" i="4" s="1"/>
  <c r="D76" i="27"/>
  <c r="G29" i="30" s="1"/>
  <c r="D44" i="27"/>
  <c r="G28" i="4" s="1"/>
  <c r="D12" i="27"/>
  <c r="G14" i="30" s="1"/>
  <c r="D70" i="27"/>
  <c r="G22" i="28" s="1"/>
  <c r="D38" i="27"/>
  <c r="G15" i="30" s="1"/>
  <c r="D6" i="27"/>
  <c r="G8" i="28" s="1"/>
  <c r="D64" i="27"/>
  <c r="G37" i="4" s="1"/>
  <c r="H37" i="4" s="1"/>
  <c r="D32" i="27"/>
  <c r="G28" i="28" s="1"/>
  <c r="D71" i="27"/>
  <c r="G31" i="4" s="1"/>
  <c r="D87" i="27"/>
  <c r="D21" i="27"/>
  <c r="G13" i="28" s="1"/>
  <c r="D57" i="27"/>
  <c r="G23" i="4" s="1"/>
  <c r="D93" i="27"/>
  <c r="D17" i="27"/>
  <c r="G12" i="4" s="1"/>
  <c r="D39" i="27"/>
  <c r="G15" i="28" s="1"/>
  <c r="D53" i="27"/>
  <c r="G34" i="28" s="1"/>
  <c r="D67" i="27"/>
  <c r="G32" i="30" s="1"/>
  <c r="D85" i="27"/>
  <c r="D95" i="27"/>
  <c r="D11" i="27"/>
  <c r="G10" i="4" s="1"/>
  <c r="D33" i="27"/>
  <c r="G17" i="30" s="1"/>
  <c r="D55" i="27"/>
  <c r="G23" i="30" s="1"/>
  <c r="D69" i="27"/>
  <c r="G31" i="30" s="1"/>
  <c r="D84" i="27"/>
  <c r="D91" i="27"/>
  <c r="D13" i="27"/>
  <c r="G10" i="30" s="1"/>
  <c r="D86" i="27"/>
  <c r="D50" i="27"/>
  <c r="G35" i="28" s="1"/>
  <c r="D18" i="27"/>
  <c r="G12" i="28" s="1"/>
  <c r="D68" i="27"/>
  <c r="G32" i="4" s="1"/>
  <c r="D36" i="27"/>
  <c r="G16" i="4" s="1"/>
  <c r="D4" i="27"/>
  <c r="G7" i="4" s="1"/>
  <c r="D62" i="27"/>
  <c r="G21" i="4" s="1"/>
  <c r="D30" i="27"/>
  <c r="G19" i="4" s="1"/>
  <c r="D90" i="27"/>
  <c r="D56" i="27"/>
  <c r="G33" i="28" s="1"/>
  <c r="D24" i="27"/>
  <c r="G20" i="30" s="1"/>
  <c r="D49" i="27"/>
  <c r="G25" i="30" s="1"/>
  <c r="D97" i="27"/>
  <c r="D15" i="27"/>
  <c r="G11" i="28" s="1"/>
  <c r="D29" i="27"/>
  <c r="G29" i="28" s="1"/>
  <c r="D43" i="27"/>
  <c r="G14" i="28" s="1"/>
  <c r="J14" i="28" s="1"/>
  <c r="G39" i="13" s="1"/>
  <c r="J39" i="13" s="1"/>
  <c r="D65" i="27"/>
  <c r="G34" i="4" s="1"/>
  <c r="D82" i="27"/>
  <c r="D96" i="27"/>
  <c r="D9" i="27"/>
  <c r="G9" i="28" s="1"/>
  <c r="D31" i="27"/>
  <c r="G18" i="30" s="1"/>
  <c r="D45" i="27"/>
  <c r="G27" i="30" s="1"/>
  <c r="D74" i="27"/>
  <c r="G37" i="28" s="1"/>
  <c r="D42" i="27"/>
  <c r="G13" i="30" s="1"/>
  <c r="D10" i="27"/>
  <c r="G9" i="30" s="1"/>
  <c r="D60" i="27"/>
  <c r="G21" i="30" s="1"/>
  <c r="D28" i="27"/>
  <c r="G16" i="30" s="1"/>
  <c r="D94" i="27"/>
  <c r="D54" i="27"/>
  <c r="G24" i="4" s="1"/>
  <c r="D22" i="27"/>
  <c r="D80" i="27"/>
  <c r="G19" i="28" s="1"/>
  <c r="D48" i="27"/>
  <c r="G36" i="28" s="1"/>
  <c r="D16" i="27"/>
  <c r="G7" i="28" s="1"/>
  <c r="G6" i="35"/>
  <c r="D2" i="27"/>
  <c r="K9" i="13"/>
  <c r="W8" i="2"/>
  <c r="X8" i="2" s="1"/>
  <c r="M9" i="2"/>
  <c r="L10" i="2"/>
  <c r="B7" i="2"/>
  <c r="A8" i="2"/>
  <c r="J6" i="35" l="1"/>
  <c r="M4" i="18"/>
  <c r="M9" i="18"/>
  <c r="H19" i="28"/>
  <c r="J19" i="28"/>
  <c r="J28" i="30"/>
  <c r="H65" i="13" s="1"/>
  <c r="J65" i="13" s="1"/>
  <c r="H29" i="4"/>
  <c r="J29" i="4"/>
  <c r="F7" i="13" s="1"/>
  <c r="J7" i="13" s="1"/>
  <c r="H20" i="28"/>
  <c r="J20" i="28"/>
  <c r="J29" i="30"/>
  <c r="H66" i="13" s="1"/>
  <c r="J66" i="13" s="1"/>
  <c r="H30" i="4"/>
  <c r="J30" i="4"/>
  <c r="F14" i="13" s="1"/>
  <c r="H37" i="28"/>
  <c r="J37" i="28"/>
  <c r="J21" i="28"/>
  <c r="J30" i="30"/>
  <c r="H67" i="13" s="1"/>
  <c r="J67" i="13" s="1"/>
  <c r="H31" i="4"/>
  <c r="J31" i="4"/>
  <c r="F15" i="13" s="1"/>
  <c r="J15" i="13" s="1"/>
  <c r="J22" i="28"/>
  <c r="J31" i="30"/>
  <c r="H68" i="13" s="1"/>
  <c r="J68" i="13" s="1"/>
  <c r="J32" i="4"/>
  <c r="F16" i="13" s="1"/>
  <c r="J16" i="13" s="1"/>
  <c r="J32" i="30"/>
  <c r="H62" i="13" s="1"/>
  <c r="J62" i="13" s="1"/>
  <c r="J33" i="4"/>
  <c r="F17" i="13" s="1"/>
  <c r="J17" i="13" s="1"/>
  <c r="J34" i="4"/>
  <c r="H21" i="4"/>
  <c r="J21" i="4"/>
  <c r="H31" i="28"/>
  <c r="J31" i="28"/>
  <c r="J21" i="30"/>
  <c r="H53" i="13" s="1"/>
  <c r="J53" i="13" s="1"/>
  <c r="H32" i="28"/>
  <c r="J32" i="28"/>
  <c r="H22" i="30"/>
  <c r="J22" i="30"/>
  <c r="H75" i="13" s="1"/>
  <c r="J75" i="13" s="1"/>
  <c r="J23" i="4"/>
  <c r="J33" i="28"/>
  <c r="J23" i="30"/>
  <c r="H76" i="13" s="1"/>
  <c r="J76" i="13" s="1"/>
  <c r="J24" i="4"/>
  <c r="H34" i="28"/>
  <c r="J34" i="28"/>
  <c r="H24" i="30"/>
  <c r="J24" i="30"/>
  <c r="H77" i="13" s="1"/>
  <c r="J77" i="13" s="1"/>
  <c r="H25" i="4"/>
  <c r="J25" i="4"/>
  <c r="F5" i="13" s="1"/>
  <c r="J5" i="13" s="1"/>
  <c r="H35" i="28"/>
  <c r="J35" i="28"/>
  <c r="H25" i="30"/>
  <c r="J25" i="30"/>
  <c r="H78" i="13" s="1"/>
  <c r="J78" i="13" s="1"/>
  <c r="J36" i="28"/>
  <c r="J26" i="30"/>
  <c r="H60" i="13" s="1"/>
  <c r="J60" i="13" s="1"/>
  <c r="H27" i="4"/>
  <c r="J27" i="4"/>
  <c r="F27" i="13" s="1"/>
  <c r="J27" i="13" s="1"/>
  <c r="J27" i="30"/>
  <c r="H61" i="13" s="1"/>
  <c r="J61" i="13" s="1"/>
  <c r="H28" i="4"/>
  <c r="J28" i="4"/>
  <c r="F6" i="13" s="1"/>
  <c r="J6" i="13" s="1"/>
  <c r="H13" i="30"/>
  <c r="J13" i="30"/>
  <c r="H72" i="13" s="1"/>
  <c r="J72" i="13" s="1"/>
  <c r="H14" i="4"/>
  <c r="J14" i="4"/>
  <c r="F21" i="13" s="1"/>
  <c r="J21" i="13" s="1"/>
  <c r="H15" i="28"/>
  <c r="J15" i="28"/>
  <c r="G40" i="13" s="1"/>
  <c r="J40" i="13" s="1"/>
  <c r="J15" i="30"/>
  <c r="H73" i="13" s="1"/>
  <c r="J73" i="13" s="1"/>
  <c r="J16" i="4"/>
  <c r="F25" i="13" s="1"/>
  <c r="J25" i="13" s="1"/>
  <c r="J17" i="4"/>
  <c r="F26" i="13" s="1"/>
  <c r="J26" i="13" s="1"/>
  <c r="J27" i="28"/>
  <c r="J17" i="30"/>
  <c r="H83" i="13" s="1"/>
  <c r="J83" i="13" s="1"/>
  <c r="H28" i="28"/>
  <c r="J28" i="28"/>
  <c r="J18" i="30"/>
  <c r="H50" i="13" s="1"/>
  <c r="J50" i="13" s="1"/>
  <c r="H19" i="4"/>
  <c r="J19" i="4"/>
  <c r="H29" i="28"/>
  <c r="J29" i="28"/>
  <c r="J16" i="30"/>
  <c r="H82" i="13" s="1"/>
  <c r="J82" i="13" s="1"/>
  <c r="J20" i="4"/>
  <c r="J30" i="28"/>
  <c r="H20" i="30"/>
  <c r="J20" i="30"/>
  <c r="H52" i="13" s="1"/>
  <c r="J52" i="13" s="1"/>
  <c r="H13" i="28"/>
  <c r="J13" i="28"/>
  <c r="G38" i="13" s="1"/>
  <c r="J38" i="13" s="1"/>
  <c r="H13" i="4"/>
  <c r="J13" i="4"/>
  <c r="F20" i="13" s="1"/>
  <c r="J20" i="13" s="1"/>
  <c r="J12" i="30"/>
  <c r="H71" i="13" s="1"/>
  <c r="J71" i="13" s="1"/>
  <c r="J12" i="28"/>
  <c r="G37" i="13" s="1"/>
  <c r="J37" i="13" s="1"/>
  <c r="H12" i="4"/>
  <c r="J12" i="4"/>
  <c r="F19" i="13" s="1"/>
  <c r="J19" i="13" s="1"/>
  <c r="J7" i="28"/>
  <c r="G43" i="13" s="1"/>
  <c r="J43" i="13" s="1"/>
  <c r="J11" i="28"/>
  <c r="H11" i="4"/>
  <c r="J11" i="4"/>
  <c r="F12" i="13" s="1"/>
  <c r="J12" i="13" s="1"/>
  <c r="H10" i="30"/>
  <c r="J10" i="30"/>
  <c r="H58" i="13" s="1"/>
  <c r="J58" i="13" s="1"/>
  <c r="H14" i="30"/>
  <c r="J14" i="30"/>
  <c r="H81" i="13" s="1"/>
  <c r="J81" i="13" s="1"/>
  <c r="H10" i="4"/>
  <c r="J10" i="4"/>
  <c r="F11" i="13" s="1"/>
  <c r="J11" i="13" s="1"/>
  <c r="J9" i="30"/>
  <c r="H57" i="13" s="1"/>
  <c r="J57" i="13" s="1"/>
  <c r="J9" i="28"/>
  <c r="G45" i="13" s="1"/>
  <c r="J45" i="13" s="1"/>
  <c r="J8" i="30"/>
  <c r="H56" i="13" s="1"/>
  <c r="J56" i="13" s="1"/>
  <c r="H9" i="4"/>
  <c r="J9" i="4"/>
  <c r="F10" i="13" s="1"/>
  <c r="J10" i="13" s="1"/>
  <c r="H8" i="28"/>
  <c r="J8" i="28"/>
  <c r="J7" i="30"/>
  <c r="H55" i="13" s="1"/>
  <c r="J55" i="13" s="1"/>
  <c r="J7" i="4"/>
  <c r="F24" i="13" s="1"/>
  <c r="J24" i="13" s="1"/>
  <c r="J11" i="30"/>
  <c r="G6" i="4"/>
  <c r="H6" i="4" s="1"/>
  <c r="F4" i="13"/>
  <c r="J4" i="13" s="1"/>
  <c r="J14" i="13"/>
  <c r="W9" i="2"/>
  <c r="X9" i="2" s="1"/>
  <c r="M10" i="2"/>
  <c r="L11" i="2"/>
  <c r="A9" i="2"/>
  <c r="B8" i="2"/>
  <c r="K34" i="35" l="1"/>
  <c r="K22" i="35"/>
  <c r="K14" i="35"/>
  <c r="K6" i="35"/>
  <c r="K29" i="35"/>
  <c r="K21" i="35"/>
  <c r="K13" i="35"/>
  <c r="K7" i="35"/>
  <c r="F71" i="39"/>
  <c r="J71" i="39" s="1"/>
  <c r="K32" i="35"/>
  <c r="K24" i="35"/>
  <c r="K16" i="35"/>
  <c r="K8" i="35"/>
  <c r="K37" i="35"/>
  <c r="K30" i="35"/>
  <c r="K18" i="35"/>
  <c r="K10" i="35"/>
  <c r="K33" i="35"/>
  <c r="K25" i="35"/>
  <c r="K17" i="35"/>
  <c r="K9" i="35"/>
  <c r="K31" i="35"/>
  <c r="K23" i="35"/>
  <c r="K15" i="35"/>
  <c r="K35" i="35"/>
  <c r="K27" i="35"/>
  <c r="K11" i="35"/>
  <c r="K38" i="35"/>
  <c r="K36" i="35"/>
  <c r="K28" i="35"/>
  <c r="K20" i="35"/>
  <c r="K12" i="35"/>
  <c r="K19" i="35"/>
  <c r="K22" i="28"/>
  <c r="K21" i="28"/>
  <c r="K19" i="28"/>
  <c r="K20" i="28"/>
  <c r="K67" i="13"/>
  <c r="K68" i="13"/>
  <c r="K66" i="13"/>
  <c r="K65" i="13"/>
  <c r="K78" i="13"/>
  <c r="K77" i="13"/>
  <c r="K75" i="13"/>
  <c r="K76" i="13"/>
  <c r="K6" i="13"/>
  <c r="K61" i="13"/>
  <c r="K63" i="13"/>
  <c r="K60" i="13"/>
  <c r="K62" i="13"/>
  <c r="K30" i="28"/>
  <c r="K28" i="28"/>
  <c r="K31" i="28"/>
  <c r="K29" i="28"/>
  <c r="K33" i="28"/>
  <c r="K35" i="28"/>
  <c r="K34" i="28"/>
  <c r="K32" i="28"/>
  <c r="K27" i="28"/>
  <c r="K36" i="28"/>
  <c r="K37" i="28"/>
  <c r="K51" i="13"/>
  <c r="K50" i="13"/>
  <c r="K52" i="13"/>
  <c r="K53" i="13"/>
  <c r="K39" i="13"/>
  <c r="K38" i="13"/>
  <c r="K40" i="13"/>
  <c r="K37" i="13"/>
  <c r="K22" i="13"/>
  <c r="K21" i="13"/>
  <c r="K20" i="13"/>
  <c r="K19" i="13"/>
  <c r="K81" i="13"/>
  <c r="K82" i="13"/>
  <c r="K83" i="13"/>
  <c r="K10" i="13"/>
  <c r="K11" i="13"/>
  <c r="K12" i="13"/>
  <c r="G44" i="13"/>
  <c r="J44" i="13" s="1"/>
  <c r="K14" i="28"/>
  <c r="K9" i="28"/>
  <c r="K8" i="28"/>
  <c r="K11" i="28"/>
  <c r="K12" i="28"/>
  <c r="K7" i="28"/>
  <c r="K15" i="28"/>
  <c r="K13" i="28"/>
  <c r="K58" i="13"/>
  <c r="K56" i="13"/>
  <c r="K57" i="13"/>
  <c r="K55" i="13"/>
  <c r="K25" i="13"/>
  <c r="K26" i="13"/>
  <c r="K24" i="13"/>
  <c r="K27" i="13"/>
  <c r="H70" i="13"/>
  <c r="J70" i="13" s="1"/>
  <c r="K15" i="30"/>
  <c r="K12" i="30"/>
  <c r="K33" i="30"/>
  <c r="K27" i="30"/>
  <c r="K32" i="30"/>
  <c r="K30" i="30"/>
  <c r="K29" i="30"/>
  <c r="K7" i="30"/>
  <c r="K25" i="30"/>
  <c r="K19" i="30"/>
  <c r="K24" i="30"/>
  <c r="K22" i="30"/>
  <c r="K21" i="30"/>
  <c r="K31" i="30"/>
  <c r="K28" i="30"/>
  <c r="K18" i="30"/>
  <c r="K17" i="30"/>
  <c r="K11" i="30"/>
  <c r="K16" i="30"/>
  <c r="K14" i="30"/>
  <c r="K13" i="30"/>
  <c r="K23" i="30"/>
  <c r="K20" i="30"/>
  <c r="K10" i="30"/>
  <c r="K9" i="30"/>
  <c r="K8" i="30"/>
  <c r="J6" i="4"/>
  <c r="K14" i="13"/>
  <c r="K17" i="13"/>
  <c r="K15" i="13"/>
  <c r="K16" i="13"/>
  <c r="K4" i="13"/>
  <c r="K5" i="13"/>
  <c r="K7" i="13"/>
  <c r="W10" i="2"/>
  <c r="X10" i="2" s="1"/>
  <c r="L12" i="2"/>
  <c r="M11" i="2"/>
  <c r="A10" i="2"/>
  <c r="B9" i="2"/>
  <c r="L65" i="13" l="1"/>
  <c r="K74" i="39"/>
  <c r="K73" i="39"/>
  <c r="K71" i="39"/>
  <c r="K72" i="39"/>
  <c r="L75" i="13"/>
  <c r="L60" i="13"/>
  <c r="L50" i="13"/>
  <c r="L4" i="13"/>
  <c r="L37" i="13"/>
  <c r="L19" i="13"/>
  <c r="L80" i="13"/>
  <c r="L9" i="13"/>
  <c r="L55" i="13"/>
  <c r="K44" i="13"/>
  <c r="K45" i="13"/>
  <c r="K43" i="13"/>
  <c r="L24" i="13"/>
  <c r="K71" i="13"/>
  <c r="K72" i="13"/>
  <c r="K70" i="13"/>
  <c r="K73" i="13"/>
  <c r="L14" i="13"/>
  <c r="K6" i="4"/>
  <c r="K9" i="4"/>
  <c r="K10" i="4"/>
  <c r="K11" i="4"/>
  <c r="K8" i="4"/>
  <c r="K28" i="4"/>
  <c r="K13" i="4"/>
  <c r="K25" i="4"/>
  <c r="K14" i="4"/>
  <c r="K35" i="4"/>
  <c r="K23" i="4"/>
  <c r="K31" i="4"/>
  <c r="K15" i="4"/>
  <c r="K16" i="4"/>
  <c r="K29" i="4"/>
  <c r="K37" i="4"/>
  <c r="K26" i="4"/>
  <c r="K20" i="4"/>
  <c r="K32" i="4"/>
  <c r="K17" i="4"/>
  <c r="K18" i="4"/>
  <c r="K27" i="4"/>
  <c r="K7" i="4"/>
  <c r="K12" i="4"/>
  <c r="K24" i="4"/>
  <c r="K36" i="4"/>
  <c r="K21" i="4"/>
  <c r="K33" i="4"/>
  <c r="K22" i="4"/>
  <c r="K30" i="4"/>
  <c r="K19" i="4"/>
  <c r="K34" i="4"/>
  <c r="F29" i="13"/>
  <c r="J29" i="13" s="1"/>
  <c r="W11" i="2"/>
  <c r="X11" i="2" s="1"/>
  <c r="L13" i="2"/>
  <c r="M12" i="2"/>
  <c r="A11" i="2"/>
  <c r="B10" i="2"/>
  <c r="L71" i="39" l="1"/>
  <c r="L42" i="13"/>
  <c r="M42" i="13" s="1"/>
  <c r="L70" i="13"/>
  <c r="M55" i="13" s="1"/>
  <c r="K32" i="13"/>
  <c r="K30" i="13"/>
  <c r="K29" i="13"/>
  <c r="K31" i="13"/>
  <c r="L29" i="13"/>
  <c r="W12" i="2"/>
  <c r="X12" i="2" s="1"/>
  <c r="L14" i="2"/>
  <c r="M13" i="2"/>
  <c r="A12" i="2"/>
  <c r="B11" i="2"/>
  <c r="M4" i="39" l="1"/>
  <c r="M66" i="39"/>
  <c r="M14" i="39"/>
  <c r="M51" i="39"/>
  <c r="M61" i="39"/>
  <c r="M9" i="39"/>
  <c r="M29" i="39"/>
  <c r="M46" i="39"/>
  <c r="M34" i="39"/>
  <c r="M24" i="39"/>
  <c r="M56" i="39"/>
  <c r="M41" i="39"/>
  <c r="M19" i="39"/>
  <c r="M71" i="39"/>
  <c r="M75" i="13"/>
  <c r="M60" i="13"/>
  <c r="M65" i="13"/>
  <c r="M50" i="13"/>
  <c r="M37" i="13"/>
  <c r="M80" i="13"/>
  <c r="M70" i="13"/>
  <c r="M29" i="13"/>
  <c r="M4" i="13"/>
  <c r="M14" i="13"/>
  <c r="M24" i="13"/>
  <c r="M19" i="13"/>
  <c r="M9" i="13"/>
  <c r="W13" i="2"/>
  <c r="X13" i="2" s="1"/>
  <c r="M14" i="2"/>
  <c r="L15" i="2"/>
  <c r="A13" i="2"/>
  <c r="B12" i="2"/>
  <c r="W14" i="2" l="1"/>
  <c r="X14" i="2" s="1"/>
  <c r="M15" i="2"/>
  <c r="L16" i="2"/>
  <c r="A14" i="2"/>
  <c r="B13" i="2"/>
  <c r="W15" i="2" l="1"/>
  <c r="X15" i="2" s="1"/>
  <c r="L17" i="2"/>
  <c r="M16" i="2"/>
  <c r="A15" i="2"/>
  <c r="B14" i="2"/>
  <c r="W16" i="2" l="1"/>
  <c r="X16" i="2" s="1"/>
  <c r="L18" i="2"/>
  <c r="M17" i="2"/>
  <c r="B15" i="2"/>
  <c r="A16" i="2"/>
  <c r="W17" i="2" l="1"/>
  <c r="X17" i="2" s="1"/>
  <c r="M18" i="2"/>
  <c r="L19" i="2"/>
  <c r="B16" i="2"/>
  <c r="A17" i="2"/>
  <c r="W18" i="2" l="1"/>
  <c r="X18" i="2" s="1"/>
  <c r="M19" i="2"/>
  <c r="L20" i="2"/>
  <c r="B17" i="2"/>
  <c r="A18" i="2"/>
  <c r="W19" i="2" l="1"/>
  <c r="X19" i="2" s="1"/>
  <c r="L21" i="2"/>
  <c r="M20" i="2"/>
  <c r="B18" i="2"/>
  <c r="A19" i="2"/>
  <c r="W20" i="2" l="1"/>
  <c r="X20" i="2" s="1"/>
  <c r="L22" i="2"/>
  <c r="M21" i="2"/>
  <c r="A20" i="2"/>
  <c r="B19" i="2"/>
  <c r="W21" i="2" l="1"/>
  <c r="X21" i="2" s="1"/>
  <c r="L23" i="2"/>
  <c r="M22" i="2"/>
  <c r="A21" i="2"/>
  <c r="B20" i="2"/>
  <c r="W22" i="2" l="1"/>
  <c r="X22" i="2" s="1"/>
  <c r="L24" i="2"/>
  <c r="M23" i="2"/>
  <c r="B21" i="2"/>
  <c r="A22" i="2"/>
  <c r="W23" i="2" l="1"/>
  <c r="X23" i="2" s="1"/>
  <c r="M24" i="2"/>
  <c r="L25" i="2"/>
  <c r="B22" i="2"/>
  <c r="A23" i="2"/>
  <c r="W24" i="2" l="1"/>
  <c r="X24" i="2" s="1"/>
  <c r="L26" i="2"/>
  <c r="M25" i="2"/>
  <c r="B23" i="2"/>
  <c r="A24" i="2"/>
  <c r="W25" i="2" l="1"/>
  <c r="X25" i="2" s="1"/>
  <c r="M26" i="2"/>
  <c r="L27" i="2"/>
  <c r="B24" i="2"/>
  <c r="A25" i="2"/>
  <c r="W26" i="2" l="1"/>
  <c r="X26" i="2" s="1"/>
  <c r="M27" i="2"/>
  <c r="L28" i="2"/>
  <c r="B25" i="2"/>
  <c r="A26" i="2"/>
  <c r="W27" i="2" l="1"/>
  <c r="X27" i="2" s="1"/>
  <c r="L29" i="2"/>
  <c r="M28" i="2"/>
  <c r="B26" i="2"/>
  <c r="A27" i="2"/>
  <c r="W28" i="2" l="1"/>
  <c r="X28" i="2" s="1"/>
  <c r="L30" i="2"/>
  <c r="M29" i="2"/>
  <c r="B27" i="2"/>
  <c r="A28" i="2"/>
  <c r="W29" i="2" l="1"/>
  <c r="X29" i="2" s="1"/>
  <c r="M30" i="2"/>
  <c r="L31" i="2"/>
  <c r="B28" i="2"/>
  <c r="A29" i="2"/>
  <c r="W30" i="2" l="1"/>
  <c r="X30" i="2" s="1"/>
  <c r="M31" i="2"/>
  <c r="L32" i="2"/>
  <c r="A30" i="2"/>
  <c r="B29" i="2"/>
  <c r="W31" i="2" l="1"/>
  <c r="X31" i="2" s="1"/>
  <c r="L33" i="2"/>
  <c r="M32" i="2"/>
  <c r="B30" i="2"/>
  <c r="A31" i="2"/>
  <c r="W32" i="2" l="1"/>
  <c r="X32" i="2" s="1"/>
  <c r="L34" i="2"/>
  <c r="M33" i="2"/>
  <c r="B31" i="2"/>
  <c r="A32" i="2"/>
  <c r="W33" i="2" l="1"/>
  <c r="X33" i="2" s="1"/>
  <c r="M34" i="2"/>
  <c r="L35" i="2"/>
  <c r="B32" i="2"/>
  <c r="A33" i="2"/>
  <c r="W34" i="2" l="1"/>
  <c r="X34" i="2" s="1"/>
  <c r="L36" i="2"/>
  <c r="M35" i="2"/>
  <c r="A34" i="2"/>
  <c r="B33" i="2"/>
  <c r="W35" i="2" l="1"/>
  <c r="X35" i="2" s="1"/>
  <c r="L37" i="2"/>
  <c r="M36" i="2"/>
  <c r="B34" i="2"/>
  <c r="A35" i="2"/>
  <c r="W36" i="2" l="1"/>
  <c r="X36" i="2" s="1"/>
  <c r="L38" i="2"/>
  <c r="M37" i="2"/>
  <c r="B35" i="2"/>
  <c r="A36" i="2"/>
  <c r="W37" i="2" l="1"/>
  <c r="X37" i="2" s="1"/>
  <c r="M38" i="2"/>
  <c r="L39" i="2"/>
  <c r="A37" i="2"/>
  <c r="B36" i="2"/>
  <c r="M39" i="2" l="1"/>
  <c r="L40" i="2"/>
  <c r="W38" i="2"/>
  <c r="X38" i="2" s="1"/>
  <c r="B37" i="2"/>
  <c r="A38" i="2"/>
  <c r="M40" i="2" l="1"/>
  <c r="L41" i="2"/>
  <c r="W39" i="2"/>
  <c r="X39" i="2" s="1"/>
  <c r="B38" i="2"/>
  <c r="A39" i="2"/>
  <c r="L42" i="2" l="1"/>
  <c r="M41" i="2"/>
  <c r="W40" i="2"/>
  <c r="X40" i="2" s="1"/>
  <c r="A40" i="2"/>
  <c r="B39" i="2"/>
  <c r="O3" i="2" l="1"/>
  <c r="M42" i="2"/>
  <c r="W41" i="2"/>
  <c r="X41" i="2" s="1"/>
  <c r="B40" i="2"/>
  <c r="A41" i="2"/>
  <c r="O4" i="2" l="1"/>
  <c r="P3" i="2"/>
  <c r="W42" i="2"/>
  <c r="X42" i="2" s="1"/>
  <c r="B41" i="2"/>
  <c r="A42" i="2"/>
  <c r="P4" i="2" l="1"/>
  <c r="O5" i="2"/>
  <c r="Z3" i="2"/>
  <c r="AA3" i="2" s="1"/>
  <c r="B42" i="2"/>
  <c r="D3" i="2"/>
  <c r="O6" i="2" l="1"/>
  <c r="P5" i="2"/>
  <c r="Z4" i="2"/>
  <c r="AA4" i="2" s="1"/>
  <c r="D4" i="2"/>
  <c r="E3" i="2"/>
  <c r="O7" i="2" l="1"/>
  <c r="P6" i="2"/>
  <c r="Z5" i="2"/>
  <c r="AA5" i="2" s="1"/>
  <c r="D5" i="2"/>
  <c r="E4" i="2"/>
  <c r="P7" i="2" l="1"/>
  <c r="O8" i="2"/>
  <c r="Z6" i="2"/>
  <c r="AA6" i="2" s="1"/>
  <c r="E5" i="2"/>
  <c r="D6" i="2"/>
  <c r="O9" i="2" l="1"/>
  <c r="P8" i="2"/>
  <c r="Z7" i="2"/>
  <c r="AA7" i="2" s="1"/>
  <c r="D7" i="2"/>
  <c r="E6" i="2"/>
  <c r="O10" i="2" l="1"/>
  <c r="P9" i="2"/>
  <c r="Z8" i="2"/>
  <c r="AA8" i="2" s="1"/>
  <c r="D8" i="2"/>
  <c r="E7" i="2"/>
  <c r="O11" i="2" l="1"/>
  <c r="P10" i="2"/>
  <c r="Z9" i="2"/>
  <c r="AA9" i="2" s="1"/>
  <c r="E8" i="2"/>
  <c r="D9" i="2"/>
  <c r="P11" i="2" l="1"/>
  <c r="O12" i="2"/>
  <c r="Z10" i="2"/>
  <c r="AA10" i="2" s="1"/>
  <c r="D10" i="2"/>
  <c r="E9" i="2"/>
  <c r="O13" i="2" l="1"/>
  <c r="P12" i="2"/>
  <c r="Z11" i="2"/>
  <c r="AA11" i="2" s="1"/>
  <c r="E10" i="2"/>
  <c r="D11" i="2"/>
  <c r="P13" i="2" l="1"/>
  <c r="O14" i="2"/>
  <c r="Z12" i="2"/>
  <c r="AA12" i="2" s="1"/>
  <c r="E11" i="2"/>
  <c r="D12" i="2"/>
  <c r="O15" i="2" l="1"/>
  <c r="P14" i="2"/>
  <c r="Z13" i="2"/>
  <c r="AA13" i="2" s="1"/>
  <c r="E12" i="2"/>
  <c r="D13" i="2"/>
  <c r="P15" i="2" l="1"/>
  <c r="O16" i="2"/>
  <c r="Z14" i="2"/>
  <c r="AA14" i="2" s="1"/>
  <c r="E13" i="2"/>
  <c r="D14" i="2"/>
  <c r="P16" i="2" l="1"/>
  <c r="O17" i="2"/>
  <c r="Z15" i="2"/>
  <c r="AA15" i="2" s="1"/>
  <c r="E14" i="2"/>
  <c r="D15" i="2"/>
  <c r="O18" i="2" l="1"/>
  <c r="P17" i="2"/>
  <c r="Z16" i="2"/>
  <c r="AA16" i="2" s="1"/>
  <c r="E15" i="2"/>
  <c r="D16" i="2"/>
  <c r="O19" i="2" l="1"/>
  <c r="P18" i="2"/>
  <c r="Z17" i="2"/>
  <c r="AA17" i="2" s="1"/>
  <c r="E16" i="2"/>
  <c r="D17" i="2"/>
  <c r="P19" i="2" l="1"/>
  <c r="O20" i="2"/>
  <c r="Z18" i="2"/>
  <c r="AA18" i="2" s="1"/>
  <c r="E17" i="2"/>
  <c r="D18" i="2"/>
  <c r="O21" i="2" l="1"/>
  <c r="P20" i="2"/>
  <c r="Z19" i="2"/>
  <c r="AA19" i="2" s="1"/>
  <c r="E18" i="2"/>
  <c r="D19" i="2"/>
  <c r="O22" i="2" l="1"/>
  <c r="P21" i="2"/>
  <c r="Z20" i="2"/>
  <c r="AA20" i="2" s="1"/>
  <c r="E19" i="2"/>
  <c r="D20" i="2"/>
  <c r="O23" i="2" l="1"/>
  <c r="P22" i="2"/>
  <c r="Z21" i="2"/>
  <c r="AA21" i="2" s="1"/>
  <c r="E20" i="2"/>
  <c r="D21" i="2"/>
  <c r="O24" i="2" l="1"/>
  <c r="P23" i="2"/>
  <c r="Z22" i="2"/>
  <c r="AA22" i="2" s="1"/>
  <c r="E21" i="2"/>
  <c r="D22" i="2"/>
  <c r="O25" i="2" l="1"/>
  <c r="P24" i="2"/>
  <c r="Z23" i="2"/>
  <c r="AA23" i="2" s="1"/>
  <c r="E22" i="2"/>
  <c r="D23" i="2"/>
  <c r="O26" i="2" l="1"/>
  <c r="P25" i="2"/>
  <c r="Z24" i="2"/>
  <c r="AA24" i="2" s="1"/>
  <c r="E23" i="2"/>
  <c r="D24" i="2"/>
  <c r="P26" i="2" l="1"/>
  <c r="O27" i="2"/>
  <c r="Z25" i="2"/>
  <c r="AA25" i="2" s="1"/>
  <c r="E24" i="2"/>
  <c r="D25" i="2"/>
  <c r="O28" i="2" l="1"/>
  <c r="P27" i="2"/>
  <c r="Z26" i="2"/>
  <c r="AA26" i="2" s="1"/>
  <c r="E25" i="2"/>
  <c r="D26" i="2"/>
  <c r="O29" i="2" l="1"/>
  <c r="P28" i="2"/>
  <c r="Z27" i="2"/>
  <c r="AA27" i="2" s="1"/>
  <c r="D27" i="2"/>
  <c r="E26" i="2"/>
  <c r="O30" i="2" l="1"/>
  <c r="P29" i="2"/>
  <c r="Z28" i="2"/>
  <c r="AA28" i="2" s="1"/>
  <c r="E27" i="2"/>
  <c r="D28" i="2"/>
  <c r="O31" i="2" l="1"/>
  <c r="P30" i="2"/>
  <c r="Z29" i="2"/>
  <c r="AA29" i="2" s="1"/>
  <c r="E28" i="2"/>
  <c r="D29" i="2"/>
  <c r="P31" i="2" l="1"/>
  <c r="O32" i="2"/>
  <c r="Z30" i="2"/>
  <c r="AA30" i="2" s="1"/>
  <c r="E29" i="2"/>
  <c r="D30" i="2"/>
  <c r="O33" i="2" l="1"/>
  <c r="P32" i="2"/>
  <c r="Z31" i="2"/>
  <c r="AA31" i="2" s="1"/>
  <c r="E30" i="2"/>
  <c r="D31" i="2"/>
  <c r="O34" i="2" l="1"/>
  <c r="P33" i="2"/>
  <c r="Z32" i="2"/>
  <c r="AA32" i="2" s="1"/>
  <c r="E31" i="2"/>
  <c r="D32" i="2"/>
  <c r="O35" i="2" l="1"/>
  <c r="P34" i="2"/>
  <c r="Z33" i="2"/>
  <c r="AA33" i="2" s="1"/>
  <c r="E32" i="2"/>
  <c r="D33" i="2"/>
  <c r="P35" i="2" l="1"/>
  <c r="O36" i="2"/>
  <c r="Z34" i="2"/>
  <c r="AA34" i="2" s="1"/>
  <c r="E33" i="2"/>
  <c r="D34" i="2"/>
  <c r="O37" i="2" l="1"/>
  <c r="P36" i="2"/>
  <c r="Z35" i="2"/>
  <c r="AA35" i="2" s="1"/>
  <c r="E34" i="2"/>
  <c r="D35" i="2"/>
  <c r="O38" i="2" l="1"/>
  <c r="P37" i="2"/>
  <c r="Z36" i="2"/>
  <c r="AA36" i="2" s="1"/>
  <c r="D36" i="2"/>
  <c r="E35" i="2"/>
  <c r="P38" i="2" l="1"/>
  <c r="O39" i="2"/>
  <c r="Z37" i="2"/>
  <c r="AA37" i="2" s="1"/>
  <c r="E36" i="2"/>
  <c r="D37" i="2"/>
  <c r="O40" i="2" l="1"/>
  <c r="P39" i="2"/>
  <c r="Z38" i="2"/>
  <c r="AA38" i="2" s="1"/>
  <c r="E37" i="2"/>
  <c r="D38" i="2"/>
  <c r="O41" i="2" l="1"/>
  <c r="P40" i="2"/>
  <c r="Z39" i="2"/>
  <c r="AA39" i="2" s="1"/>
  <c r="E38" i="2"/>
  <c r="D39" i="2"/>
  <c r="O42" i="2" l="1"/>
  <c r="P41" i="2"/>
  <c r="Z40" i="2"/>
  <c r="AA40" i="2" s="1"/>
  <c r="E39" i="2"/>
  <c r="D40" i="2"/>
  <c r="R3" i="2" l="1"/>
  <c r="P42" i="2"/>
  <c r="Z41" i="2"/>
  <c r="AA41" i="2" s="1"/>
  <c r="D41" i="2"/>
  <c r="E40" i="2"/>
  <c r="R4" i="2" l="1"/>
  <c r="S3" i="2"/>
  <c r="Z42" i="2"/>
  <c r="AA42" i="2" s="1"/>
  <c r="D42" i="2"/>
  <c r="E41" i="2"/>
  <c r="S4" i="2" l="1"/>
  <c r="R5" i="2"/>
  <c r="AC3" i="2"/>
  <c r="AD3" i="2" s="1"/>
  <c r="E42" i="2"/>
  <c r="G3" i="2"/>
  <c r="R6" i="2" l="1"/>
  <c r="S5" i="2"/>
  <c r="AC4" i="2"/>
  <c r="AD4" i="2" s="1"/>
  <c r="H3" i="2"/>
  <c r="G4" i="2"/>
  <c r="S6" i="2" l="1"/>
  <c r="R7" i="2"/>
  <c r="AC5" i="2"/>
  <c r="AD5" i="2" s="1"/>
  <c r="G5" i="2"/>
  <c r="H4" i="2"/>
  <c r="R8" i="2" l="1"/>
  <c r="S7" i="2"/>
  <c r="AC6" i="2"/>
  <c r="AD6" i="2" s="1"/>
  <c r="G6" i="2"/>
  <c r="H5" i="2"/>
  <c r="S8" i="2" l="1"/>
  <c r="R9" i="2"/>
  <c r="AC7" i="2"/>
  <c r="AD7" i="2" s="1"/>
  <c r="G7" i="2"/>
  <c r="H6" i="2"/>
  <c r="R10" i="2" l="1"/>
  <c r="S9" i="2"/>
  <c r="AC8" i="2"/>
  <c r="AD8" i="2" s="1"/>
  <c r="G8" i="2"/>
  <c r="H7" i="2"/>
  <c r="R11" i="2" l="1"/>
  <c r="S10" i="2"/>
  <c r="AC9" i="2"/>
  <c r="AD9" i="2" s="1"/>
  <c r="G9" i="2"/>
  <c r="H8" i="2"/>
  <c r="S11" i="2" l="1"/>
  <c r="R12" i="2"/>
  <c r="AC10" i="2"/>
  <c r="AD10" i="2" s="1"/>
  <c r="H9" i="2"/>
  <c r="G10" i="2"/>
  <c r="S12" i="2" l="1"/>
  <c r="R13" i="2"/>
  <c r="AC11" i="2"/>
  <c r="AD11" i="2" s="1"/>
  <c r="H10" i="2"/>
  <c r="G11" i="2"/>
  <c r="S13" i="2" l="1"/>
  <c r="R14" i="2"/>
  <c r="AC12" i="2"/>
  <c r="AD12" i="2" s="1"/>
  <c r="G12" i="2"/>
  <c r="H11" i="2"/>
  <c r="R15" i="2" l="1"/>
  <c r="S14" i="2"/>
  <c r="AC13" i="2"/>
  <c r="AD13" i="2" s="1"/>
  <c r="H12" i="2"/>
  <c r="G13" i="2"/>
  <c r="S15" i="2" l="1"/>
  <c r="R16" i="2"/>
  <c r="AC14" i="2"/>
  <c r="AD14" i="2" s="1"/>
  <c r="H13" i="2"/>
  <c r="G14" i="2"/>
  <c r="R17" i="2" l="1"/>
  <c r="S16" i="2"/>
  <c r="AC15" i="2"/>
  <c r="AD15" i="2" s="1"/>
  <c r="H14" i="2"/>
  <c r="G15" i="2"/>
  <c r="S17" i="2" l="1"/>
  <c r="R18" i="2"/>
  <c r="AC16" i="2"/>
  <c r="AD16" i="2" s="1"/>
  <c r="H15" i="2"/>
  <c r="G16" i="2"/>
  <c r="S18" i="2" l="1"/>
  <c r="R19" i="2"/>
  <c r="AC17" i="2"/>
  <c r="AD17" i="2" s="1"/>
  <c r="H16" i="2"/>
  <c r="G17" i="2"/>
  <c r="S19" i="2" l="1"/>
  <c r="R20" i="2"/>
  <c r="AC18" i="2"/>
  <c r="AD18" i="2" s="1"/>
  <c r="G18" i="2"/>
  <c r="H17" i="2"/>
  <c r="S20" i="2" l="1"/>
  <c r="R21" i="2"/>
  <c r="AC19" i="2"/>
  <c r="AD19" i="2" s="1"/>
  <c r="G19" i="2"/>
  <c r="H18" i="2"/>
  <c r="S21" i="2" l="1"/>
  <c r="R22" i="2"/>
  <c r="AC20" i="2"/>
  <c r="AD20" i="2" s="1"/>
  <c r="H19" i="2"/>
  <c r="G20" i="2"/>
  <c r="R23" i="2" l="1"/>
  <c r="S22" i="2"/>
  <c r="AC21" i="2"/>
  <c r="AD21" i="2" s="1"/>
  <c r="H20" i="2"/>
  <c r="G21" i="2"/>
  <c r="S23" i="2" l="1"/>
  <c r="R24" i="2"/>
  <c r="AC22" i="2"/>
  <c r="AD22" i="2" s="1"/>
  <c r="G22" i="2"/>
  <c r="H21" i="2"/>
  <c r="S24" i="2" l="1"/>
  <c r="R25" i="2"/>
  <c r="AC23" i="2"/>
  <c r="AD23" i="2" s="1"/>
  <c r="G23" i="2"/>
  <c r="H22" i="2"/>
  <c r="S25" i="2" l="1"/>
  <c r="R26" i="2"/>
  <c r="AC24" i="2"/>
  <c r="AD24" i="2" s="1"/>
  <c r="H23" i="2"/>
  <c r="G24" i="2"/>
  <c r="R27" i="2" l="1"/>
  <c r="S26" i="2"/>
  <c r="AC25" i="2"/>
  <c r="AD25" i="2" s="1"/>
  <c r="H24" i="2"/>
  <c r="G25" i="2"/>
  <c r="S27" i="2" l="1"/>
  <c r="R28" i="2"/>
  <c r="AC26" i="2"/>
  <c r="AD26" i="2" s="1"/>
  <c r="H25" i="2"/>
  <c r="G26" i="2"/>
  <c r="R29" i="2" l="1"/>
  <c r="S28" i="2"/>
  <c r="AC27" i="2"/>
  <c r="AD27" i="2" s="1"/>
  <c r="H26" i="2"/>
  <c r="G27" i="2"/>
  <c r="R30" i="2" l="1"/>
  <c r="S29" i="2"/>
  <c r="AC28" i="2"/>
  <c r="AD28" i="2" s="1"/>
  <c r="H27" i="2"/>
  <c r="G28" i="2"/>
  <c r="S30" i="2" l="1"/>
  <c r="R31" i="2"/>
  <c r="AC29" i="2"/>
  <c r="AD29" i="2" s="1"/>
  <c r="H28" i="2"/>
  <c r="G29" i="2"/>
  <c r="R32" i="2" l="1"/>
  <c r="S31" i="2"/>
  <c r="AC30" i="2"/>
  <c r="AD30" i="2" s="1"/>
  <c r="H29" i="2"/>
  <c r="G30" i="2"/>
  <c r="S32" i="2" l="1"/>
  <c r="R33" i="2"/>
  <c r="AC31" i="2"/>
  <c r="AD31" i="2" s="1"/>
  <c r="H30" i="2"/>
  <c r="G31" i="2"/>
  <c r="R34" i="2" l="1"/>
  <c r="S33" i="2"/>
  <c r="AC32" i="2"/>
  <c r="AD32" i="2" s="1"/>
  <c r="H31" i="2"/>
  <c r="G32" i="2"/>
  <c r="R35" i="2" l="1"/>
  <c r="S34" i="2"/>
  <c r="AC33" i="2"/>
  <c r="AD33" i="2" s="1"/>
  <c r="H32" i="2"/>
  <c r="G33" i="2"/>
  <c r="R36" i="2" l="1"/>
  <c r="S35" i="2"/>
  <c r="AC34" i="2"/>
  <c r="AD34" i="2" s="1"/>
  <c r="G34" i="2"/>
  <c r="H33" i="2"/>
  <c r="S36" i="2" l="1"/>
  <c r="R37" i="2"/>
  <c r="AC35" i="2"/>
  <c r="AD35" i="2" s="1"/>
  <c r="H34" i="2"/>
  <c r="G35" i="2"/>
  <c r="S37" i="2" l="1"/>
  <c r="R38" i="2"/>
  <c r="AC36" i="2"/>
  <c r="AD36" i="2" s="1"/>
  <c r="H35" i="2"/>
  <c r="G36" i="2"/>
  <c r="R39" i="2" l="1"/>
  <c r="S38" i="2"/>
  <c r="AC37" i="2"/>
  <c r="AD37" i="2" s="1"/>
  <c r="G37" i="2"/>
  <c r="H36" i="2"/>
  <c r="R40" i="2" l="1"/>
  <c r="S39" i="2"/>
  <c r="AC38" i="2"/>
  <c r="AD38" i="2" s="1"/>
  <c r="H37" i="2"/>
  <c r="G38" i="2"/>
  <c r="R41" i="2" l="1"/>
  <c r="S40" i="2"/>
  <c r="AC39" i="2"/>
  <c r="AD39" i="2" s="1"/>
  <c r="H38" i="2"/>
  <c r="G39" i="2"/>
  <c r="R42" i="2" l="1"/>
  <c r="S41" i="2"/>
  <c r="AC40" i="2"/>
  <c r="AD40" i="2" s="1"/>
  <c r="H39" i="2"/>
  <c r="G40" i="2"/>
  <c r="S42" i="2" l="1"/>
  <c r="U3" i="2"/>
  <c r="AC41" i="2"/>
  <c r="AD41" i="2" s="1"/>
  <c r="G41" i="2"/>
  <c r="H40" i="2"/>
  <c r="U4" i="2" l="1"/>
  <c r="V3" i="2"/>
  <c r="AC42" i="2"/>
  <c r="AD42" i="2" s="1"/>
  <c r="H41" i="2"/>
  <c r="G42" i="2"/>
  <c r="U5" i="2" l="1"/>
  <c r="V4" i="2"/>
  <c r="AF3" i="2"/>
  <c r="AG3" i="2" s="1"/>
  <c r="H42" i="2"/>
  <c r="J3" i="2"/>
  <c r="U6" i="2" l="1"/>
  <c r="V5" i="2"/>
  <c r="AF4" i="2"/>
  <c r="AG4" i="2" s="1"/>
  <c r="K3" i="2"/>
  <c r="J4" i="2"/>
  <c r="U7" i="2" l="1"/>
  <c r="V6" i="2"/>
  <c r="AF5" i="2"/>
  <c r="AG5" i="2" s="1"/>
  <c r="J5" i="2"/>
  <c r="K4" i="2"/>
  <c r="V7" i="2" l="1"/>
  <c r="U8" i="2"/>
  <c r="AF6" i="2"/>
  <c r="AG6" i="2" s="1"/>
  <c r="K5" i="2"/>
  <c r="J6" i="2"/>
  <c r="U9" i="2" l="1"/>
  <c r="V8" i="2"/>
  <c r="AF7" i="2"/>
  <c r="AG7" i="2" s="1"/>
  <c r="J7" i="2"/>
  <c r="K6" i="2"/>
  <c r="V9" i="2" l="1"/>
  <c r="U10" i="2"/>
  <c r="AF8" i="2"/>
  <c r="AG8" i="2" s="1"/>
  <c r="J8" i="2"/>
  <c r="K7" i="2"/>
  <c r="U11" i="2" l="1"/>
  <c r="V10" i="2"/>
  <c r="AF9" i="2"/>
  <c r="AG9" i="2" s="1"/>
  <c r="K8" i="2"/>
  <c r="J9" i="2"/>
  <c r="V11" i="2" l="1"/>
  <c r="U12" i="2"/>
  <c r="AF10" i="2"/>
  <c r="AG10" i="2" s="1"/>
  <c r="K9" i="2"/>
  <c r="J10" i="2"/>
  <c r="V12" i="2" l="1"/>
  <c r="U13" i="2"/>
  <c r="AF11" i="2"/>
  <c r="AG11" i="2" s="1"/>
  <c r="J11" i="2"/>
  <c r="K10" i="2"/>
  <c r="U14" i="2" l="1"/>
  <c r="V13" i="2"/>
  <c r="AF12" i="2"/>
  <c r="AG12" i="2" s="1"/>
  <c r="K11" i="2"/>
  <c r="J12" i="2"/>
  <c r="V14" i="2" l="1"/>
  <c r="U15" i="2"/>
  <c r="AF13" i="2"/>
  <c r="AG13" i="2" s="1"/>
  <c r="K12" i="2"/>
  <c r="J13" i="2"/>
  <c r="V15" i="2" l="1"/>
  <c r="U16" i="2"/>
  <c r="AF14" i="2"/>
  <c r="AG14" i="2" s="1"/>
  <c r="K13" i="2"/>
  <c r="J14" i="2"/>
  <c r="U17" i="2" l="1"/>
  <c r="V16" i="2"/>
  <c r="AF15" i="2"/>
  <c r="AG15" i="2" s="1"/>
  <c r="J15" i="2"/>
  <c r="K14" i="2"/>
  <c r="U18" i="2" l="1"/>
  <c r="V17" i="2"/>
  <c r="AF16" i="2"/>
  <c r="AG16" i="2" s="1"/>
  <c r="J16" i="2"/>
  <c r="K15" i="2"/>
  <c r="U19" i="2" l="1"/>
  <c r="V18" i="2"/>
  <c r="AF17" i="2"/>
  <c r="AG17" i="2" s="1"/>
  <c r="J17" i="2"/>
  <c r="K16" i="2"/>
  <c r="V19" i="2" l="1"/>
  <c r="U20" i="2"/>
  <c r="AF18" i="2"/>
  <c r="AG18" i="2" s="1"/>
  <c r="J18" i="2"/>
  <c r="K17" i="2"/>
  <c r="U21" i="2" l="1"/>
  <c r="V20" i="2"/>
  <c r="AF19" i="2"/>
  <c r="AG19" i="2" s="1"/>
  <c r="J19" i="2"/>
  <c r="K18" i="2"/>
  <c r="U22" i="2" l="1"/>
  <c r="V21" i="2"/>
  <c r="AF20" i="2"/>
  <c r="AG20" i="2" s="1"/>
  <c r="K19" i="2"/>
  <c r="J20" i="2"/>
  <c r="U23" i="2" l="1"/>
  <c r="V22" i="2"/>
  <c r="AF21" i="2"/>
  <c r="AG21" i="2" s="1"/>
  <c r="K20" i="2"/>
  <c r="J21" i="2"/>
  <c r="U24" i="2" l="1"/>
  <c r="V23" i="2"/>
  <c r="AF22" i="2"/>
  <c r="AG22" i="2" s="1"/>
  <c r="K21" i="2"/>
  <c r="J22" i="2"/>
  <c r="V24" i="2" l="1"/>
  <c r="U25" i="2"/>
  <c r="AF23" i="2"/>
  <c r="AG23" i="2" s="1"/>
  <c r="J23" i="2"/>
  <c r="K22" i="2"/>
  <c r="U26" i="2" l="1"/>
  <c r="V25" i="2"/>
  <c r="AF24" i="2"/>
  <c r="AG24" i="2" s="1"/>
  <c r="K23" i="2"/>
  <c r="J24" i="2"/>
  <c r="U27" i="2" l="1"/>
  <c r="V26" i="2"/>
  <c r="AF25" i="2"/>
  <c r="AG25" i="2" s="1"/>
  <c r="K24" i="2"/>
  <c r="J25" i="2"/>
  <c r="V27" i="2" l="1"/>
  <c r="U28" i="2"/>
  <c r="AF26" i="2"/>
  <c r="AG26" i="2" s="1"/>
  <c r="K25" i="2"/>
  <c r="J26" i="2"/>
  <c r="U29" i="2" l="1"/>
  <c r="V28" i="2"/>
  <c r="AF27" i="2"/>
  <c r="AG27" i="2" s="1"/>
  <c r="J27" i="2"/>
  <c r="K26" i="2"/>
  <c r="U30" i="2" l="1"/>
  <c r="V29" i="2"/>
  <c r="AF28" i="2"/>
  <c r="AG28" i="2" s="1"/>
  <c r="K27" i="2"/>
  <c r="J28" i="2"/>
  <c r="V30" i="2" l="1"/>
  <c r="U31" i="2"/>
  <c r="AF29" i="2"/>
  <c r="AG29" i="2" s="1"/>
  <c r="K28" i="2"/>
  <c r="J29" i="2"/>
  <c r="V31" i="2" l="1"/>
  <c r="U32" i="2"/>
  <c r="AF30" i="2"/>
  <c r="AG30" i="2" s="1"/>
  <c r="K29" i="2"/>
  <c r="J30" i="2"/>
  <c r="U33" i="2" l="1"/>
  <c r="V32" i="2"/>
  <c r="AF31" i="2"/>
  <c r="AG31" i="2" s="1"/>
  <c r="J31" i="2"/>
  <c r="K30" i="2"/>
  <c r="U34" i="2" l="1"/>
  <c r="V33" i="2"/>
  <c r="AF32" i="2"/>
  <c r="AG32" i="2" s="1"/>
  <c r="J32" i="2"/>
  <c r="K31" i="2"/>
  <c r="U35" i="2" l="1"/>
  <c r="V34" i="2"/>
  <c r="AF33" i="2"/>
  <c r="AG33" i="2" s="1"/>
  <c r="K32" i="2"/>
  <c r="J33" i="2"/>
  <c r="V35" i="2" l="1"/>
  <c r="U36" i="2"/>
  <c r="AF34" i="2"/>
  <c r="AG34" i="2" s="1"/>
  <c r="K33" i="2"/>
  <c r="J34" i="2"/>
  <c r="U37" i="2" l="1"/>
  <c r="V36" i="2"/>
  <c r="AF35" i="2"/>
  <c r="AG35" i="2" s="1"/>
  <c r="J35" i="2"/>
  <c r="K34" i="2"/>
  <c r="U38" i="2" l="1"/>
  <c r="V37" i="2"/>
  <c r="AF36" i="2"/>
  <c r="AG36" i="2" s="1"/>
  <c r="K35" i="2"/>
  <c r="J36" i="2"/>
  <c r="V38" i="2" l="1"/>
  <c r="U39" i="2"/>
  <c r="AF37" i="2"/>
  <c r="AG37" i="2" s="1"/>
  <c r="K36" i="2"/>
  <c r="J37" i="2"/>
  <c r="U40" i="2" l="1"/>
  <c r="V39" i="2"/>
  <c r="AF38" i="2"/>
  <c r="AG38" i="2" s="1"/>
  <c r="K37" i="2"/>
  <c r="J38" i="2"/>
  <c r="U41" i="2" l="1"/>
  <c r="V40" i="2"/>
  <c r="AF39" i="2"/>
  <c r="AG39" i="2" s="1"/>
  <c r="J39" i="2"/>
  <c r="K38" i="2"/>
  <c r="U42" i="2" l="1"/>
  <c r="V42" i="2" s="1"/>
  <c r="V41" i="2"/>
  <c r="AF40" i="2"/>
  <c r="AG40" i="2" s="1"/>
  <c r="K39" i="2"/>
  <c r="J40" i="2"/>
  <c r="AF41" i="2" l="1"/>
  <c r="AG41" i="2" s="1"/>
  <c r="K40" i="2"/>
  <c r="J41" i="2"/>
  <c r="AF42" i="2" l="1"/>
  <c r="AG42" i="2" s="1"/>
  <c r="K41" i="2"/>
  <c r="J42" i="2"/>
  <c r="K42" i="2" s="1"/>
</calcChain>
</file>

<file path=xl/sharedStrings.xml><?xml version="1.0" encoding="utf-8"?>
<sst xmlns="http://schemas.openxmlformats.org/spreadsheetml/2006/main" count="1375" uniqueCount="591">
  <si>
    <t>Class</t>
  </si>
  <si>
    <t>Rider</t>
  </si>
  <si>
    <t>Horse</t>
  </si>
  <si>
    <t>PC Novice Eventing Test 2013 - marks out of 240</t>
  </si>
  <si>
    <t>PC Intermediate Eventing Test 2015 - marks out of 260</t>
  </si>
  <si>
    <t>PC Open Eventing Test 2010 - marks out of 250</t>
  </si>
  <si>
    <t>XC Time Penalties Master</t>
  </si>
  <si>
    <t>Time (mins / secs) &gt;&gt;</t>
  </si>
  <si>
    <t>Number</t>
  </si>
  <si>
    <t>SJ</t>
  </si>
  <si>
    <t>Total</t>
  </si>
  <si>
    <t>DR</t>
  </si>
  <si>
    <t>XCT</t>
  </si>
  <si>
    <t>XCJ</t>
  </si>
  <si>
    <t>Place</t>
  </si>
  <si>
    <t>If in brackets means too fast - circle on board!!</t>
  </si>
  <si>
    <t>Time</t>
  </si>
  <si>
    <t>Section</t>
  </si>
  <si>
    <t>Score</t>
  </si>
  <si>
    <t>A</t>
  </si>
  <si>
    <t>B</t>
  </si>
  <si>
    <t>C</t>
  </si>
  <si>
    <t>Team Score</t>
  </si>
  <si>
    <t>No</t>
  </si>
  <si>
    <t>Sec</t>
  </si>
  <si>
    <t>H</t>
  </si>
  <si>
    <t>I</t>
  </si>
  <si>
    <t>Georgie Gay</t>
  </si>
  <si>
    <t>Izzy Lovat</t>
  </si>
  <si>
    <t>Georgie Toole</t>
  </si>
  <si>
    <t>Esme Ruff</t>
  </si>
  <si>
    <t>Olivia Down</t>
  </si>
  <si>
    <t>Charlotte James</t>
  </si>
  <si>
    <t>Bizzy Loffet</t>
  </si>
  <si>
    <t>Abbey Read</t>
  </si>
  <si>
    <t>Jo Dillon</t>
  </si>
  <si>
    <t>Tockas Harlequin</t>
  </si>
  <si>
    <t>Morning Flight</t>
  </si>
  <si>
    <t>Starflower</t>
  </si>
  <si>
    <t>King of Treasures</t>
  </si>
  <si>
    <t>Organised Rebel</t>
  </si>
  <si>
    <t>Berkeley</t>
  </si>
  <si>
    <t>VWH</t>
  </si>
  <si>
    <t>Worcester</t>
  </si>
  <si>
    <t>F</t>
  </si>
  <si>
    <t>Angela Clark</t>
  </si>
  <si>
    <t>Lexie</t>
  </si>
  <si>
    <t>Thomas</t>
  </si>
  <si>
    <t>G</t>
  </si>
  <si>
    <t>Clio Georgiadis</t>
  </si>
  <si>
    <t>Fiona Symes</t>
  </si>
  <si>
    <t>Hackpen Heights</t>
  </si>
  <si>
    <t>Hannah Barnes</t>
  </si>
  <si>
    <t>Charlie</t>
  </si>
  <si>
    <t>Justine Scott</t>
  </si>
  <si>
    <t>Sara Beamson</t>
  </si>
  <si>
    <t>Shanice Walton</t>
  </si>
  <si>
    <t>Masque</t>
  </si>
  <si>
    <t>Percentage</t>
  </si>
  <si>
    <t>Mark</t>
  </si>
  <si>
    <t>Jump</t>
  </si>
  <si>
    <t>Riding Club</t>
  </si>
  <si>
    <t>D1</t>
  </si>
  <si>
    <t>E1</t>
  </si>
  <si>
    <t>E2</t>
  </si>
  <si>
    <t>H1</t>
  </si>
  <si>
    <t>I1</t>
  </si>
  <si>
    <t>B1</t>
  </si>
  <si>
    <t>D2</t>
  </si>
  <si>
    <t>E3</t>
  </si>
  <si>
    <t>E4</t>
  </si>
  <si>
    <t>I2</t>
  </si>
  <si>
    <t>H2</t>
  </si>
  <si>
    <t>B2</t>
  </si>
  <si>
    <t>B3</t>
  </si>
  <si>
    <t>E5</t>
  </si>
  <si>
    <t>100+</t>
  </si>
  <si>
    <t>Gemma Pearce</t>
  </si>
  <si>
    <t>Lady Lily Grey</t>
  </si>
  <si>
    <t>India Duke</t>
  </si>
  <si>
    <t>Tracey Kendall</t>
  </si>
  <si>
    <t>Jill Holt</t>
  </si>
  <si>
    <t>Yocasta</t>
  </si>
  <si>
    <t>Alice Tollworthy</t>
  </si>
  <si>
    <t>Beau</t>
  </si>
  <si>
    <t>Amanda Taylor</t>
  </si>
  <si>
    <t>Hindoctro</t>
  </si>
  <si>
    <t>Poppy Wilkinson</t>
  </si>
  <si>
    <t>Amazing Mika</t>
  </si>
  <si>
    <t>Karen Carrel</t>
  </si>
  <si>
    <t>Lucy Lu</t>
  </si>
  <si>
    <t>Hannah Freeman</t>
  </si>
  <si>
    <t>Carrigoir Mirko</t>
  </si>
  <si>
    <t>Billy McIlroy</t>
  </si>
  <si>
    <t>Matt Buckland</t>
  </si>
  <si>
    <t>Don Orchards Pride</t>
  </si>
  <si>
    <t>Grace Taylor</t>
  </si>
  <si>
    <t>Cavalier Galaxy III</t>
  </si>
  <si>
    <t>Rachel Tippins</t>
  </si>
  <si>
    <t>Ryans Spot</t>
  </si>
  <si>
    <t>Rosie Bathurst</t>
  </si>
  <si>
    <t>Aurora Dancing</t>
  </si>
  <si>
    <t>*space*</t>
  </si>
  <si>
    <t>Zoe Andrew</t>
  </si>
  <si>
    <t>Amy Clapham</t>
  </si>
  <si>
    <t>Trozulan</t>
  </si>
  <si>
    <t>Maisy Cursham</t>
  </si>
  <si>
    <t>Paradise Moon</t>
  </si>
  <si>
    <t>Georgina Bryce</t>
  </si>
  <si>
    <t>Trefaldwyn Dylan</t>
  </si>
  <si>
    <t>Debbie Martin</t>
  </si>
  <si>
    <t>Asia</t>
  </si>
  <si>
    <t>Brock</t>
  </si>
  <si>
    <t>Lorraine Antoniou</t>
  </si>
  <si>
    <t>First Spotty</t>
  </si>
  <si>
    <t>Annette Sawyer</t>
  </si>
  <si>
    <t>Roxy</t>
  </si>
  <si>
    <t>Naomi Watkins</t>
  </si>
  <si>
    <t>Mazevern Domino</t>
  </si>
  <si>
    <t>Leah Marie Woodward</t>
  </si>
  <si>
    <t>He's Just Jack</t>
  </si>
  <si>
    <t>Alison Hawkins</t>
  </si>
  <si>
    <t>Andrew Winterton</t>
  </si>
  <si>
    <t>Taste the Flavour</t>
  </si>
  <si>
    <t>Selina Hopkins</t>
  </si>
  <si>
    <t>Mores</t>
  </si>
  <si>
    <t>Shannon Cook</t>
  </si>
  <si>
    <t>Mullentine Champagne</t>
  </si>
  <si>
    <t>Helen Roe</t>
  </si>
  <si>
    <t>Well Bank</t>
  </si>
  <si>
    <t>Shelby Dowding</t>
  </si>
  <si>
    <t>Peasedown Agatha</t>
  </si>
  <si>
    <t>Louise Jones</t>
  </si>
  <si>
    <t>Rafael</t>
  </si>
  <si>
    <t>Too Cute</t>
  </si>
  <si>
    <t>Faye Dawes</t>
  </si>
  <si>
    <t>Crosstown Shadow</t>
  </si>
  <si>
    <t>Chris Clark</t>
  </si>
  <si>
    <t>Croesnant Caradog</t>
  </si>
  <si>
    <t>Amy Yapp</t>
  </si>
  <si>
    <t>Stevies Royal Pride</t>
  </si>
  <si>
    <t>Holly Bamber</t>
  </si>
  <si>
    <t>Springtime Boy</t>
  </si>
  <si>
    <t>Nicky Massey</t>
  </si>
  <si>
    <t>Tiramisu</t>
  </si>
  <si>
    <t>Hannah Baker</t>
  </si>
  <si>
    <t>The Big Apple</t>
  </si>
  <si>
    <t>Kayleigh Sanguin</t>
  </si>
  <si>
    <t>Glencarriag Cracker</t>
  </si>
  <si>
    <t>Jo Calder</t>
  </si>
  <si>
    <t>Ridgeway Lady</t>
  </si>
  <si>
    <t>Kate Patterson</t>
  </si>
  <si>
    <t>Loughnatousa JD</t>
  </si>
  <si>
    <t>Lauren Taylor</t>
  </si>
  <si>
    <t>Fundador</t>
  </si>
  <si>
    <t>Freshford Finnegan</t>
  </si>
  <si>
    <t>Admiral</t>
  </si>
  <si>
    <t>Hilary Lavender</t>
  </si>
  <si>
    <t>Paddison</t>
  </si>
  <si>
    <t>Becks Smallman</t>
  </si>
  <si>
    <t>Galleria D'Arte</t>
  </si>
  <si>
    <t>Gaelle Dierick</t>
  </si>
  <si>
    <t>Bella Ferraro</t>
  </si>
  <si>
    <t>Julian Lavender</t>
  </si>
  <si>
    <t>Kings Cross</t>
  </si>
  <si>
    <t>Jane Fowler</t>
  </si>
  <si>
    <t>Golden King</t>
  </si>
  <si>
    <t>Cathie Jenkinson</t>
  </si>
  <si>
    <t>Polish Carnival</t>
  </si>
  <si>
    <t>Anna Layton</t>
  </si>
  <si>
    <t>Rivertown</t>
  </si>
  <si>
    <t>Suzie Cleveland</t>
  </si>
  <si>
    <t>Harold</t>
  </si>
  <si>
    <t>Nikki Aitchison</t>
  </si>
  <si>
    <t>Calisco Midnight</t>
  </si>
  <si>
    <t>James Brown</t>
  </si>
  <si>
    <t>Lakestreet Graphite</t>
  </si>
  <si>
    <t>Kelly Yeoman</t>
  </si>
  <si>
    <t>Shann</t>
  </si>
  <si>
    <t>Hannah Whittaker</t>
  </si>
  <si>
    <t>Harley</t>
  </si>
  <si>
    <t>Lisa North</t>
  </si>
  <si>
    <t>Ballymartin Prince</t>
  </si>
  <si>
    <t>Brigit Graystone</t>
  </si>
  <si>
    <t>Maengwyn Jenni</t>
  </si>
  <si>
    <t>Sir Alfred</t>
  </si>
  <si>
    <t>Tamsyn Lay</t>
  </si>
  <si>
    <t>Indian Summer</t>
  </si>
  <si>
    <t>Nic Davis</t>
  </si>
  <si>
    <t>Cookworthy Ransom</t>
  </si>
  <si>
    <t>Annitta Engel</t>
  </si>
  <si>
    <t>Curraghavarna Mara</t>
  </si>
  <si>
    <t>Judith Wilson</t>
  </si>
  <si>
    <t>Rio Sanchez</t>
  </si>
  <si>
    <t>Fiona Russell-Brown</t>
  </si>
  <si>
    <t>Sharon Robbins</t>
  </si>
  <si>
    <t>The Dexters Jig</t>
  </si>
  <si>
    <t>Penny Hall</t>
  </si>
  <si>
    <t>The Marsh Mallow</t>
  </si>
  <si>
    <t>Megan Goff</t>
  </si>
  <si>
    <t>Cheeko</t>
  </si>
  <si>
    <t>Biffy McNally</t>
  </si>
  <si>
    <t>Mr Something Special</t>
  </si>
  <si>
    <t>Annabel Hurlow</t>
  </si>
  <si>
    <t>Elliot's Star</t>
  </si>
  <si>
    <t>Stewart Bowler</t>
  </si>
  <si>
    <t>Charlotte Alford</t>
  </si>
  <si>
    <t>Silhouet</t>
  </si>
  <si>
    <t>Kathleen Griffiths</t>
  </si>
  <si>
    <t>Kiara</t>
  </si>
  <si>
    <t>Josie</t>
  </si>
  <si>
    <t>Wendy Lappington</t>
  </si>
  <si>
    <t>Loxley Monkey</t>
  </si>
  <si>
    <t>Becky Warner</t>
  </si>
  <si>
    <t>Clugherboy Dreamer</t>
  </si>
  <si>
    <t>Josephine Manning</t>
  </si>
  <si>
    <t>Llanbabo Liberty</t>
  </si>
  <si>
    <t>Kathy Hancox</t>
  </si>
  <si>
    <t>Orions Charlie Thunder</t>
  </si>
  <si>
    <t>Megan Field</t>
  </si>
  <si>
    <t>Spirit</t>
  </si>
  <si>
    <t>Jemima Tollworthy</t>
  </si>
  <si>
    <t>Norton</t>
  </si>
  <si>
    <t>Polly Webb</t>
  </si>
  <si>
    <t>Vidocq</t>
  </si>
  <si>
    <t>Chloe Sharpe</t>
  </si>
  <si>
    <t>Double Prionce</t>
  </si>
  <si>
    <t>Jessica Bateman</t>
  </si>
  <si>
    <t>Lazy Acres Rainey Dancer</t>
  </si>
  <si>
    <t>Georgina Bateman</t>
  </si>
  <si>
    <t>Little Leo</t>
  </si>
  <si>
    <t>Lowenna Davis</t>
  </si>
  <si>
    <t>Hope Hadi</t>
  </si>
  <si>
    <t>Genthula Thula</t>
  </si>
  <si>
    <t>Jess Saunders</t>
  </si>
  <si>
    <t>Monty</t>
  </si>
  <si>
    <t>Summer Garrett</t>
  </si>
  <si>
    <t>Whibrh</t>
  </si>
  <si>
    <t>Morgan Kent</t>
  </si>
  <si>
    <t>Clancy's Boy</t>
  </si>
  <si>
    <t>Sophie Barnes</t>
  </si>
  <si>
    <t>Gragreach Drift</t>
  </si>
  <si>
    <t>Ben Newman</t>
  </si>
  <si>
    <t>Brynoer Midnight Express</t>
  </si>
  <si>
    <t>Rebecca Cockerton</t>
  </si>
  <si>
    <t>Armanda's Choice</t>
  </si>
  <si>
    <t>Stacey Martin</t>
  </si>
  <si>
    <t>Lady Killers Little John</t>
  </si>
  <si>
    <t>Janet Border</t>
  </si>
  <si>
    <t>Cracker XI</t>
  </si>
  <si>
    <t>Silk Suds</t>
  </si>
  <si>
    <t>Alexis Symes</t>
  </si>
  <si>
    <t>Glen Carter</t>
  </si>
  <si>
    <t>Emily Miller</t>
  </si>
  <si>
    <t>Sally Gaden</t>
  </si>
  <si>
    <t>Sundew Golden Boy</t>
  </si>
  <si>
    <t>Crystel Coakes</t>
  </si>
  <si>
    <t>Spice</t>
  </si>
  <si>
    <t>Rebecca Bailey</t>
  </si>
  <si>
    <t>Aimee Conlon</t>
  </si>
  <si>
    <t>Master Misprint</t>
  </si>
  <si>
    <t>Ballyduff Daithi</t>
  </si>
  <si>
    <t>Claire Chiba</t>
  </si>
  <si>
    <t>Guarcoeils Rocky</t>
  </si>
  <si>
    <t>Hinton Fairground</t>
  </si>
  <si>
    <t>Sandy Chase</t>
  </si>
  <si>
    <t>Danny IV</t>
  </si>
  <si>
    <t>Becky Ormond</t>
  </si>
  <si>
    <t>Quarme Affaire</t>
  </si>
  <si>
    <t>Flash Royale</t>
  </si>
  <si>
    <t>Sallyanne Leaf</t>
  </si>
  <si>
    <t>Rosy Outlook</t>
  </si>
  <si>
    <t>Lizzie Poole</t>
  </si>
  <si>
    <t>Mai-Bee</t>
  </si>
  <si>
    <t>Christine Ticehurst</t>
  </si>
  <si>
    <t>Tullabeg Springtime</t>
  </si>
  <si>
    <t>Demi Davis</t>
  </si>
  <si>
    <t>Stella Luminosa</t>
  </si>
  <si>
    <t>Kerry Alexander</t>
  </si>
  <si>
    <t>Brainstorm</t>
  </si>
  <si>
    <t>Lumiere</t>
  </si>
  <si>
    <t>Jude Matthews</t>
  </si>
  <si>
    <t>Dare to Dream</t>
  </si>
  <si>
    <t>Lynda King</t>
  </si>
  <si>
    <t>Abstract Art</t>
  </si>
  <si>
    <t>Vanessa Bennett</t>
  </si>
  <si>
    <t>Spot on Fred</t>
  </si>
  <si>
    <t>Lottie Parkin</t>
  </si>
  <si>
    <t>Smartie Party</t>
  </si>
  <si>
    <t>Gemma Holdaway</t>
  </si>
  <si>
    <t>Peek a Boo</t>
  </si>
  <si>
    <t>Kaytlyn Hughes</t>
  </si>
  <si>
    <t>Roche</t>
  </si>
  <si>
    <t>Minty Mayhew</t>
  </si>
  <si>
    <t>Scarthy Robin</t>
  </si>
  <si>
    <t>Christie Antoniou</t>
  </si>
  <si>
    <t>Captain Hook</t>
  </si>
  <si>
    <t>Kayleigh Isaacs</t>
  </si>
  <si>
    <t>Fabio</t>
  </si>
  <si>
    <t>Alanna Stanley</t>
  </si>
  <si>
    <t>Merlin</t>
  </si>
  <si>
    <t>Madeline Bryant</t>
  </si>
  <si>
    <t>Love for Guinness</t>
  </si>
  <si>
    <t>Maud Ross</t>
  </si>
  <si>
    <t>Lady in Red</t>
  </si>
  <si>
    <t>Ciara McDonagh</t>
  </si>
  <si>
    <t>Woody</t>
  </si>
  <si>
    <t>Abbie Robins</t>
  </si>
  <si>
    <t>Adrian II</t>
  </si>
  <si>
    <t>Laura Bennett</t>
  </si>
  <si>
    <t>Lematan Sunshine Sadie</t>
  </si>
  <si>
    <t>Heather Blythe</t>
  </si>
  <si>
    <t>Craic A Jack</t>
  </si>
  <si>
    <t>Hayley Care</t>
  </si>
  <si>
    <t>Anti Gravity</t>
  </si>
  <si>
    <t>Sue Greenaway</t>
  </si>
  <si>
    <t>Vinnie (ROR)</t>
  </si>
  <si>
    <t>Sam Kandiyali</t>
  </si>
  <si>
    <t>Handy Mobile (ROR)</t>
  </si>
  <si>
    <t>Fe Moore</t>
  </si>
  <si>
    <t>PSF Underdun</t>
  </si>
  <si>
    <t>Tor Coxhead</t>
  </si>
  <si>
    <t>Killmoran Nuala</t>
  </si>
  <si>
    <t>Vicki Hancox</t>
  </si>
  <si>
    <t>One More Encore</t>
  </si>
  <si>
    <t>Endeavour II</t>
  </si>
  <si>
    <t>Beth Evans</t>
  </si>
  <si>
    <t>Captain Pilot</t>
  </si>
  <si>
    <t>Katherine Bertram</t>
  </si>
  <si>
    <t>Avonbrook Silver Augury</t>
  </si>
  <si>
    <t>Lois Unitt</t>
  </si>
  <si>
    <t>Bean Into Mischief</t>
  </si>
  <si>
    <t>Katherine Allington</t>
  </si>
  <si>
    <t>Fenor Ben</t>
  </si>
  <si>
    <t>Kiki Anderson</t>
  </si>
  <si>
    <t>Hogan</t>
  </si>
  <si>
    <t>Sue Dawson</t>
  </si>
  <si>
    <t>Glen Douglas</t>
  </si>
  <si>
    <t>Chloe Hayward</t>
  </si>
  <si>
    <t>Clarione</t>
  </si>
  <si>
    <t>Nardia Lewis</t>
  </si>
  <si>
    <t>Gala Casino King</t>
  </si>
  <si>
    <t>Kissemmie Midnight Magic</t>
  </si>
  <si>
    <t>Jill Cartlidge</t>
  </si>
  <si>
    <t>Manuka Bay</t>
  </si>
  <si>
    <t>Kathy Topley</t>
  </si>
  <si>
    <t>Seabrook Blue Basil</t>
  </si>
  <si>
    <t>Katie Walpole</t>
  </si>
  <si>
    <t>Hall Kelly (ROR)</t>
  </si>
  <si>
    <t>Camilla Esling</t>
  </si>
  <si>
    <t>Teds Rainbow</t>
  </si>
  <si>
    <t>Steph Woolley</t>
  </si>
  <si>
    <t>A Lot About Lexy</t>
  </si>
  <si>
    <t>Victoria Gregg</t>
  </si>
  <si>
    <t>Langson Governor</t>
  </si>
  <si>
    <t>Liz Wise</t>
  </si>
  <si>
    <t>Showtime Jazz</t>
  </si>
  <si>
    <t>Louise Esson</t>
  </si>
  <si>
    <t>Buff Beauty</t>
  </si>
  <si>
    <t>Terri Preece</t>
  </si>
  <si>
    <t>Smart</t>
  </si>
  <si>
    <t>Kim Rawlings</t>
  </si>
  <si>
    <t>Pilsbury Prince</t>
  </si>
  <si>
    <t>Lou Burns</t>
  </si>
  <si>
    <t>Emir Bagatelle (ROR)</t>
  </si>
  <si>
    <t>Bethany Howard</t>
  </si>
  <si>
    <t>Meenailt Karl</t>
  </si>
  <si>
    <t>Katie Weston</t>
  </si>
  <si>
    <t>Tirgunter Socks</t>
  </si>
  <si>
    <t>RTS Alroy</t>
  </si>
  <si>
    <t>W/D - Lauren Nash</t>
  </si>
  <si>
    <t>Lovely You (ROR)</t>
  </si>
  <si>
    <t>Caitlin Fowlie</t>
  </si>
  <si>
    <t>Who's WiMax</t>
  </si>
  <si>
    <t>Amanda Wooliams</t>
  </si>
  <si>
    <t>Pebbly Huntsman</t>
  </si>
  <si>
    <t>Amy Morgan</t>
  </si>
  <si>
    <t>Kikos (ROR)</t>
  </si>
  <si>
    <t>Caroline Arkell</t>
  </si>
  <si>
    <t>Doubloon (ROR)</t>
  </si>
  <si>
    <t>Sharon Little</t>
  </si>
  <si>
    <t>Ernst Blofeld (ROR)</t>
  </si>
  <si>
    <t>Jodie Powell</t>
  </si>
  <si>
    <t>Bleanagloos Black Diamond</t>
  </si>
  <si>
    <t>Tina Price</t>
  </si>
  <si>
    <t>Buzz-B</t>
  </si>
  <si>
    <t>Sue Peckham</t>
  </si>
  <si>
    <t>Mr Gangster</t>
  </si>
  <si>
    <t>Emma Horton-Smith</t>
  </si>
  <si>
    <t>All About Albert</t>
  </si>
  <si>
    <t>Rock Supreme</t>
  </si>
  <si>
    <t>Abi Hardy</t>
  </si>
  <si>
    <t>Oxview Mist</t>
  </si>
  <si>
    <t>Lyndsey Bakewell</t>
  </si>
  <si>
    <t>Lyndell Amadallas</t>
  </si>
  <si>
    <t>Copper Kingdom</t>
  </si>
  <si>
    <t>Lucy Allfrey</t>
  </si>
  <si>
    <t>Royal Shakespeare</t>
  </si>
  <si>
    <t>Isabel Barnard</t>
  </si>
  <si>
    <t>Lucky Boy</t>
  </si>
  <si>
    <t>Leonie Pryor</t>
  </si>
  <si>
    <t>My Broadstairs Joy (ROR)</t>
  </si>
  <si>
    <t>O'Malley</t>
  </si>
  <si>
    <t>Gambi</t>
  </si>
  <si>
    <t>Waluna</t>
  </si>
  <si>
    <t>Fern Taylor-Wrighton</t>
  </si>
  <si>
    <t>Grape Tree Assaria</t>
  </si>
  <si>
    <t>Rebecca Hall</t>
  </si>
  <si>
    <t>Trethella</t>
  </si>
  <si>
    <t>Georgia Amer</t>
  </si>
  <si>
    <t>Mosaic V</t>
  </si>
  <si>
    <t>Abigail Houghton</t>
  </si>
  <si>
    <t>Diam D'Jack</t>
  </si>
  <si>
    <t>Jo Shipman-Toon</t>
  </si>
  <si>
    <t>Pembridge Veilie</t>
  </si>
  <si>
    <t>Pippa Hawksfield</t>
  </si>
  <si>
    <t>Brookhill Monksland</t>
  </si>
  <si>
    <t>Shirley Boraston</t>
  </si>
  <si>
    <t>Chardonnay Wine</t>
  </si>
  <si>
    <t>Twiki UHR</t>
  </si>
  <si>
    <t>Baileys Luck</t>
  </si>
  <si>
    <t>Stuart Nie</t>
  </si>
  <si>
    <t>Multi Choice</t>
  </si>
  <si>
    <t>Holly Osbourne</t>
  </si>
  <si>
    <t>Zhamira</t>
  </si>
  <si>
    <t>Sacha Willis</t>
  </si>
  <si>
    <t>Narrow Blaze</t>
  </si>
  <si>
    <t>Poppy May</t>
  </si>
  <si>
    <t>Bryna Tywysog</t>
  </si>
  <si>
    <t>Charlotte Munby</t>
  </si>
  <si>
    <t>Wuthering Heights</t>
  </si>
  <si>
    <t>Naomi Wright</t>
  </si>
  <si>
    <t>Dougie</t>
  </si>
  <si>
    <t>Daisy Lang</t>
  </si>
  <si>
    <t>Llwynhywel Victoria's First</t>
  </si>
  <si>
    <t>W/D - Melanie Eyles</t>
  </si>
  <si>
    <t>Ben</t>
  </si>
  <si>
    <t>Dylan</t>
  </si>
  <si>
    <t>W/D - Bea Coward</t>
  </si>
  <si>
    <t>Morning Affaer</t>
  </si>
  <si>
    <t>Oonagh McGibbon</t>
  </si>
  <si>
    <t>Tiptoe All Said N Dun</t>
  </si>
  <si>
    <t>Hannah Jeffrey</t>
  </si>
  <si>
    <t>Cuban Piece</t>
  </si>
  <si>
    <t>Erin Day</t>
  </si>
  <si>
    <t>Pete The Miller</t>
  </si>
  <si>
    <t>Julia Stockley</t>
  </si>
  <si>
    <t>Millicano</t>
  </si>
  <si>
    <t>Lottie Ramsay</t>
  </si>
  <si>
    <t>Lovelyhill Touch Paper</t>
  </si>
  <si>
    <t>Rachel Chubb</t>
  </si>
  <si>
    <t>Edee</t>
  </si>
  <si>
    <t>Ellie Watkins</t>
  </si>
  <si>
    <t>Glencarrig Pixie</t>
  </si>
  <si>
    <t>Emma Watkins</t>
  </si>
  <si>
    <t>Kilcony Ruby</t>
  </si>
  <si>
    <t>Lucy Russell-Dixon</t>
  </si>
  <si>
    <t>Just James</t>
  </si>
  <si>
    <t>Neil Spratt</t>
  </si>
  <si>
    <t>Lydia Smith</t>
  </si>
  <si>
    <t>Ruben</t>
  </si>
  <si>
    <t>Cheryl Wilcox</t>
  </si>
  <si>
    <t>Tia</t>
  </si>
  <si>
    <t>Naomi Carter</t>
  </si>
  <si>
    <t>The Springy Thingy</t>
  </si>
  <si>
    <t>W/D - Sarah Feather</t>
  </si>
  <si>
    <t>Desert Maze</t>
  </si>
  <si>
    <t>Milly Harvey</t>
  </si>
  <si>
    <t>Tabitha Baker</t>
  </si>
  <si>
    <t>Rosie</t>
  </si>
  <si>
    <t>Hannah Collett</t>
  </si>
  <si>
    <t>Lambrini Girl</t>
  </si>
  <si>
    <t>Raheny Indian</t>
  </si>
  <si>
    <t>Carys Reynolds</t>
  </si>
  <si>
    <t>Celcius</t>
  </si>
  <si>
    <t>Alexandra Van Randwyck</t>
  </si>
  <si>
    <t>Appollo Star</t>
  </si>
  <si>
    <t>Helen Vernon</t>
  </si>
  <si>
    <t>That’s Illogical</t>
  </si>
  <si>
    <t>W/D - Hannah Jeffrey</t>
  </si>
  <si>
    <t>Educated Archie</t>
  </si>
  <si>
    <t>Abigail Wicks</t>
  </si>
  <si>
    <t>Albert Einstein</t>
  </si>
  <si>
    <t>W/D - Lucy Russell-Dixon</t>
  </si>
  <si>
    <t>Cusumano PC Z</t>
  </si>
  <si>
    <t>Sarah Francis</t>
  </si>
  <si>
    <t>Alma</t>
  </si>
  <si>
    <t>Maisy Spratt</t>
  </si>
  <si>
    <t>Poppy</t>
  </si>
  <si>
    <t>Molly Bishop</t>
  </si>
  <si>
    <t>Hayestown Donny</t>
  </si>
  <si>
    <t>Kate Vickery</t>
  </si>
  <si>
    <t>Makin Funambule II</t>
  </si>
  <si>
    <t>Emily Storey Walker</t>
  </si>
  <si>
    <t>Honey Bee Hopeful</t>
  </si>
  <si>
    <t>Liane Marshallsay (H/C)</t>
  </si>
  <si>
    <t>Podium Dancer</t>
  </si>
  <si>
    <t>Charlie Lanz</t>
  </si>
  <si>
    <t>Sox</t>
  </si>
  <si>
    <t>Moylenna Fairy Prince</t>
  </si>
  <si>
    <t>Bath</t>
  </si>
  <si>
    <t>Cotswold Edge</t>
  </si>
  <si>
    <t>Frampton</t>
  </si>
  <si>
    <t>Kings Leaze</t>
  </si>
  <si>
    <t>Kennet Vale</t>
  </si>
  <si>
    <t>Swindon</t>
  </si>
  <si>
    <t>Wessex Gold</t>
  </si>
  <si>
    <t>Cotswold Edge Diamonds</t>
  </si>
  <si>
    <t>Cotswold Edge Pearls</t>
  </si>
  <si>
    <t>Kennet Vale Champagne</t>
  </si>
  <si>
    <t>Kennet Vale Prosecco</t>
  </si>
  <si>
    <t>Severn Vale</t>
  </si>
  <si>
    <t>VWH Lions</t>
  </si>
  <si>
    <t>VWH Tigers</t>
  </si>
  <si>
    <t>Veteran Horse</t>
  </si>
  <si>
    <t>Wessex Gold Shiraz</t>
  </si>
  <si>
    <t>Wessex Gold Champagne</t>
  </si>
  <si>
    <t>Bath Blue</t>
  </si>
  <si>
    <t>Bath Burgundy</t>
  </si>
  <si>
    <t>VWH Leopards</t>
  </si>
  <si>
    <t>VWH Panthers</t>
  </si>
  <si>
    <t>Bath Purple</t>
  </si>
  <si>
    <t>Bath Pink</t>
  </si>
  <si>
    <t>Malvern Hills</t>
  </si>
  <si>
    <t>Shropshire South</t>
  </si>
  <si>
    <t>Evenlode</t>
  </si>
  <si>
    <t>West Oxon</t>
  </si>
  <si>
    <t>Bromsgrove</t>
  </si>
  <si>
    <t>Bewdley</t>
  </si>
  <si>
    <t>Bromyard</t>
  </si>
  <si>
    <t>Shropshire Sharks</t>
  </si>
  <si>
    <t>Malvern Hills Blue</t>
  </si>
  <si>
    <t>Malvern Hills Green</t>
  </si>
  <si>
    <t>Shropshire Snakes</t>
  </si>
  <si>
    <t>Shropshire Scorpions</t>
  </si>
  <si>
    <t>Marlborough</t>
  </si>
  <si>
    <t>Cheltenham</t>
  </si>
  <si>
    <t>Optimum Time &gt;&gt;</t>
  </si>
  <si>
    <t>Maximum Marks &gt;&gt;</t>
  </si>
  <si>
    <t>Sec A - Area 9 - Senior - 90cm</t>
  </si>
  <si>
    <t>Sec B1 - Area 9 - Junior - 90cm</t>
  </si>
  <si>
    <t>Sec B2 - Area 18 - Junior - 90cm</t>
  </si>
  <si>
    <t>Sec B3 - 90cm Unaffiliated</t>
  </si>
  <si>
    <t>Sec C - Area 18 - Senior - 90cm</t>
  </si>
  <si>
    <t>Sec D1 - Area 9 - 100+</t>
  </si>
  <si>
    <t>Sec D2 - Area 18 - 100+</t>
  </si>
  <si>
    <t>H/C</t>
  </si>
  <si>
    <t>Sec E1 - Area 9 - Senior - 1m</t>
  </si>
  <si>
    <t>Sec E2 - Area 9 - Junior - 1m</t>
  </si>
  <si>
    <t>Sec E3 - Area 18 - Senior - 1m</t>
  </si>
  <si>
    <t>Sec E4 - Area 18 - Junior - 1m</t>
  </si>
  <si>
    <t>Sec E5 - 1m Unaffiliated</t>
  </si>
  <si>
    <t>Sec F - 80cm Unaffiliated</t>
  </si>
  <si>
    <t>Sec G - Area 9 - Senior - 80cm</t>
  </si>
  <si>
    <t>Sec H1 - Area 9 - Senior - 80cm</t>
  </si>
  <si>
    <t>Sec H2 - Area 18 - Junior - 80cm</t>
  </si>
  <si>
    <t>Sec I1 - Area 9 - Junior - 80cm</t>
  </si>
  <si>
    <t>Sec I2 - Area 18 - Senior - 80cm</t>
  </si>
  <si>
    <t>Area 9 - Senior - 90cm</t>
  </si>
  <si>
    <t>Area 9 - Junior - 90cm</t>
  </si>
  <si>
    <t>Area 18 - Senior - 90cm</t>
  </si>
  <si>
    <t>Area 9 - Senior - 1m</t>
  </si>
  <si>
    <t>Area 18 - Senior - 1m</t>
  </si>
  <si>
    <t>Area 9 - Junior - 80cm</t>
  </si>
  <si>
    <t>Area 18 - Senior - 80cm</t>
  </si>
  <si>
    <t>Area 9 - Senior - 80cm (2/2)</t>
  </si>
  <si>
    <t>Area 9 - Senior - 80cm (1/2)</t>
  </si>
  <si>
    <t>Coup de Lyon</t>
  </si>
  <si>
    <t>E</t>
  </si>
  <si>
    <t>W</t>
  </si>
  <si>
    <t>Stillwater Cove</t>
  </si>
  <si>
    <t>One Act</t>
  </si>
  <si>
    <t>Verdict</t>
  </si>
  <si>
    <t>Noolie Gregory</t>
  </si>
  <si>
    <t>Harvey Donn</t>
  </si>
  <si>
    <t>Buskett Bouncer</t>
  </si>
  <si>
    <t>Wendy Barke</t>
  </si>
  <si>
    <t>Waylands Morning Sunshine</t>
  </si>
  <si>
    <t>Bradley Stoke</t>
  </si>
  <si>
    <t>Cornish Sparks</t>
  </si>
  <si>
    <t>R</t>
  </si>
  <si>
    <t>Fernbanks the Business</t>
  </si>
  <si>
    <t>Izabele Twigs</t>
  </si>
  <si>
    <t>Fabriana</t>
  </si>
  <si>
    <t>Callowfeengh Lad</t>
  </si>
  <si>
    <t>HC</t>
  </si>
  <si>
    <t>Littletons Diamond Geezer</t>
  </si>
  <si>
    <t>s</t>
  </si>
  <si>
    <t>e</t>
  </si>
  <si>
    <t>S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</si>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</sst>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_-;\-* #,##0.0_-;_-* &quot;-&quot;??_-;_-@_-"/>
    <numFmt numFmtId="165" formatCode="[$-F400]h:mm:ss\ AM/PM"/>
    <numFmt numFmtId="166" formatCode="_-* #,##0_-;\-* #,##0_-;_-* &quot;-&quot;??_-;_-@_-"/>
    <numFmt numFmtId="167" formatCode="#,##0;\(#,##0\)"/>
    <numFmt numFmtId="168" formatCode="#,##0.0;\(#,##0.0\)"/>
    <numFmt numFmtId="169" formatCode="#,##0.00;\(#,##0.00\)"/>
    <numFmt numFmtId="170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43" fontId="2" fillId="0" borderId="2" xfId="1" applyNumberFormat="1" applyFont="1" applyBorder="1" applyAlignment="1">
      <alignment horizontal="center"/>
    </xf>
    <xf numFmtId="43" fontId="2" fillId="2" borderId="2" xfId="1" applyNumberFormat="1" applyFont="1" applyFill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2" fillId="0" borderId="0" xfId="0" applyNumberFormat="1" applyFont="1"/>
    <xf numFmtId="164" fontId="2" fillId="2" borderId="2" xfId="1" applyNumberFormat="1" applyFont="1" applyFill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43" fontId="2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43" fontId="2" fillId="2" borderId="0" xfId="1" applyNumberFormat="1" applyFont="1" applyFill="1" applyBorder="1" applyAlignment="1">
      <alignment horizontal="center"/>
    </xf>
    <xf numFmtId="43" fontId="2" fillId="3" borderId="0" xfId="1" applyNumberFormat="1" applyFont="1" applyFill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/>
    <xf numFmtId="0" fontId="4" fillId="2" borderId="3" xfId="0" applyFont="1" applyFill="1" applyBorder="1"/>
    <xf numFmtId="0" fontId="4" fillId="2" borderId="4" xfId="0" applyFont="1" applyFill="1" applyBorder="1"/>
    <xf numFmtId="166" fontId="4" fillId="2" borderId="4" xfId="0" applyNumberFormat="1" applyFont="1" applyFill="1" applyBorder="1"/>
    <xf numFmtId="166" fontId="4" fillId="2" borderId="5" xfId="0" applyNumberFormat="1" applyFont="1" applyFill="1" applyBorder="1"/>
    <xf numFmtId="168" fontId="2" fillId="0" borderId="0" xfId="0" applyNumberFormat="1" applyFont="1" applyAlignment="1">
      <alignment horizontal="center"/>
    </xf>
    <xf numFmtId="168" fontId="2" fillId="2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165" fontId="2" fillId="0" borderId="0" xfId="0" applyNumberFormat="1" applyFont="1"/>
    <xf numFmtId="164" fontId="2" fillId="0" borderId="0" xfId="1" applyNumberFormat="1" applyFont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8" fontId="5" fillId="0" borderId="8" xfId="0" applyNumberFormat="1" applyFont="1" applyBorder="1" applyAlignment="1">
      <alignment vertical="center"/>
    </xf>
    <xf numFmtId="168" fontId="5" fillId="0" borderId="9" xfId="0" applyNumberFormat="1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70" fontId="0" fillId="0" borderId="0" xfId="2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70" fontId="6" fillId="0" borderId="0" xfId="2" applyNumberFormat="1" applyFont="1" applyAlignment="1">
      <alignment horizontal="center"/>
    </xf>
    <xf numFmtId="0" fontId="6" fillId="0" borderId="0" xfId="0" applyFont="1"/>
    <xf numFmtId="166" fontId="0" fillId="0" borderId="0" xfId="1" applyNumberFormat="1" applyFont="1"/>
    <xf numFmtId="166" fontId="6" fillId="0" borderId="0" xfId="1" applyNumberFormat="1" applyFont="1" applyAlignment="1">
      <alignment horizontal="center"/>
    </xf>
    <xf numFmtId="166" fontId="0" fillId="2" borderId="0" xfId="1" applyNumberFormat="1" applyFont="1" applyFill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4" fillId="0" borderId="2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43" fontId="6" fillId="0" borderId="0" xfId="1" applyFont="1" applyAlignment="1">
      <alignment horizontal="center"/>
    </xf>
    <xf numFmtId="43" fontId="0" fillId="2" borderId="0" xfId="1" applyFont="1" applyFill="1"/>
    <xf numFmtId="43" fontId="0" fillId="0" borderId="0" xfId="1" applyFont="1"/>
    <xf numFmtId="166" fontId="0" fillId="0" borderId="0" xfId="1" applyNumberFormat="1" applyFont="1" applyFill="1"/>
    <xf numFmtId="0" fontId="6" fillId="4" borderId="0" xfId="0" applyFont="1" applyFill="1"/>
    <xf numFmtId="43" fontId="6" fillId="4" borderId="0" xfId="1" applyFont="1" applyFill="1"/>
    <xf numFmtId="168" fontId="0" fillId="0" borderId="0" xfId="0" applyNumberFormat="1" applyFont="1" applyAlignment="1">
      <alignment horizontal="center"/>
    </xf>
    <xf numFmtId="166" fontId="6" fillId="4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65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896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45"/>
  <sheetViews>
    <sheetView workbookViewId="0">
      <pane ySplit="1" topLeftCell="A222" activePane="bottomLeft" state="frozen"/>
      <selection activeCell="E25" sqref="E25"/>
      <selection pane="bottomLeft" activeCell="A234" sqref="A234"/>
    </sheetView>
  </sheetViews>
  <sheetFormatPr defaultColWidth="9.140625" defaultRowHeight="12.75" x14ac:dyDescent="0.2"/>
  <cols>
    <col min="1" max="1" width="13.5703125" style="59" bestFit="1" customWidth="1"/>
    <col min="2" max="2" width="13.28515625" style="59" bestFit="1" customWidth="1"/>
    <col min="3" max="3" width="11.140625" style="59" bestFit="1" customWidth="1"/>
    <col min="4" max="4" width="24.7109375" style="59" bestFit="1" customWidth="1"/>
    <col min="5" max="5" width="29.5703125" style="59" bestFit="1" customWidth="1"/>
    <col min="6" max="6" width="23.140625" style="59" customWidth="1"/>
    <col min="7" max="7" width="11.42578125" style="59" bestFit="1" customWidth="1"/>
    <col min="8" max="16384" width="9.140625" style="59"/>
  </cols>
  <sheetData>
    <row r="1" spans="1:6" s="58" customFormat="1" x14ac:dyDescent="0.2">
      <c r="A1" s="58" t="s">
        <v>8</v>
      </c>
      <c r="B1" s="58" t="s">
        <v>17</v>
      </c>
      <c r="C1" s="58" t="s">
        <v>0</v>
      </c>
      <c r="D1" s="58" t="s">
        <v>1</v>
      </c>
      <c r="E1" s="58" t="s">
        <v>2</v>
      </c>
      <c r="F1" s="58" t="s">
        <v>61</v>
      </c>
    </row>
    <row r="2" spans="1:6" x14ac:dyDescent="0.2">
      <c r="A2" s="59">
        <v>111</v>
      </c>
      <c r="B2" s="59" t="s">
        <v>19</v>
      </c>
      <c r="C2" s="59">
        <v>90</v>
      </c>
      <c r="D2" s="59" t="s">
        <v>283</v>
      </c>
      <c r="E2" s="59" t="s">
        <v>284</v>
      </c>
      <c r="F2" s="59" t="s">
        <v>520</v>
      </c>
    </row>
    <row r="3" spans="1:6" x14ac:dyDescent="0.2">
      <c r="A3" s="59">
        <v>112</v>
      </c>
      <c r="B3" s="59" t="s">
        <v>19</v>
      </c>
      <c r="C3" s="59">
        <v>90</v>
      </c>
      <c r="D3" s="59" t="s">
        <v>281</v>
      </c>
      <c r="E3" s="59" t="s">
        <v>282</v>
      </c>
      <c r="F3" s="59" t="s">
        <v>519</v>
      </c>
    </row>
    <row r="4" spans="1:6" x14ac:dyDescent="0.2">
      <c r="A4" s="59">
        <v>113</v>
      </c>
      <c r="B4" s="59" t="s">
        <v>19</v>
      </c>
      <c r="C4" s="59">
        <v>90</v>
      </c>
      <c r="D4" s="59" t="s">
        <v>253</v>
      </c>
      <c r="F4" s="59" t="s">
        <v>518</v>
      </c>
    </row>
    <row r="5" spans="1:6" x14ac:dyDescent="0.2">
      <c r="A5" s="59">
        <v>114</v>
      </c>
      <c r="B5" s="59" t="s">
        <v>19</v>
      </c>
      <c r="C5" s="59">
        <v>90</v>
      </c>
      <c r="D5" s="59" t="s">
        <v>254</v>
      </c>
      <c r="E5" s="59" t="s">
        <v>255</v>
      </c>
      <c r="F5" s="59" t="s">
        <v>518</v>
      </c>
    </row>
    <row r="6" spans="1:6" x14ac:dyDescent="0.2">
      <c r="A6" s="59">
        <v>115</v>
      </c>
      <c r="B6" s="59" t="s">
        <v>19</v>
      </c>
      <c r="C6" s="59">
        <v>90</v>
      </c>
      <c r="D6" s="59" t="s">
        <v>256</v>
      </c>
      <c r="E6" s="59" t="s">
        <v>257</v>
      </c>
      <c r="F6" s="59" t="s">
        <v>518</v>
      </c>
    </row>
    <row r="7" spans="1:6" x14ac:dyDescent="0.2">
      <c r="A7" s="59">
        <v>116</v>
      </c>
      <c r="B7" s="59" t="s">
        <v>19</v>
      </c>
      <c r="C7" s="59">
        <v>90</v>
      </c>
      <c r="D7" s="59" t="s">
        <v>258</v>
      </c>
      <c r="F7" s="59" t="s">
        <v>518</v>
      </c>
    </row>
    <row r="8" spans="1:6" x14ac:dyDescent="0.2">
      <c r="A8" s="59">
        <v>117</v>
      </c>
      <c r="B8" s="59" t="s">
        <v>19</v>
      </c>
      <c r="C8" s="59">
        <v>90</v>
      </c>
      <c r="D8" s="59" t="s">
        <v>265</v>
      </c>
      <c r="E8" s="59" t="s">
        <v>266</v>
      </c>
      <c r="F8" s="59" t="s">
        <v>504</v>
      </c>
    </row>
    <row r="9" spans="1:6" x14ac:dyDescent="0.2">
      <c r="A9" s="59">
        <v>118</v>
      </c>
      <c r="B9" s="59" t="s">
        <v>19</v>
      </c>
      <c r="C9" s="59">
        <v>90</v>
      </c>
      <c r="D9" s="59" t="s">
        <v>267</v>
      </c>
      <c r="E9" s="59" t="s">
        <v>268</v>
      </c>
      <c r="F9" s="59" t="s">
        <v>504</v>
      </c>
    </row>
    <row r="10" spans="1:6" x14ac:dyDescent="0.2">
      <c r="A10" s="59">
        <v>119</v>
      </c>
      <c r="B10" s="59" t="s">
        <v>19</v>
      </c>
      <c r="C10" s="59">
        <v>90</v>
      </c>
      <c r="D10" s="59" t="s">
        <v>159</v>
      </c>
      <c r="E10" s="59" t="s">
        <v>269</v>
      </c>
      <c r="F10" s="59" t="s">
        <v>504</v>
      </c>
    </row>
    <row r="11" spans="1:6" x14ac:dyDescent="0.2">
      <c r="A11" s="59">
        <v>120</v>
      </c>
      <c r="B11" s="59" t="s">
        <v>19</v>
      </c>
      <c r="C11" s="59">
        <v>90</v>
      </c>
      <c r="D11" s="59" t="s">
        <v>270</v>
      </c>
      <c r="E11" s="59" t="s">
        <v>271</v>
      </c>
      <c r="F11" s="59" t="s">
        <v>504</v>
      </c>
    </row>
    <row r="12" spans="1:6" x14ac:dyDescent="0.2">
      <c r="A12" s="59">
        <v>121</v>
      </c>
      <c r="B12" s="59" t="s">
        <v>19</v>
      </c>
      <c r="C12" s="59">
        <v>90</v>
      </c>
      <c r="D12" s="59" t="s">
        <v>50</v>
      </c>
      <c r="E12" s="59" t="s">
        <v>51</v>
      </c>
      <c r="F12" s="59" t="s">
        <v>519</v>
      </c>
    </row>
    <row r="13" spans="1:6" x14ac:dyDescent="0.2">
      <c r="A13" s="59">
        <v>122</v>
      </c>
      <c r="B13" s="59" t="s">
        <v>19</v>
      </c>
      <c r="C13" s="59">
        <v>90</v>
      </c>
      <c r="D13" s="59" t="s">
        <v>278</v>
      </c>
      <c r="E13" s="59" t="s">
        <v>279</v>
      </c>
      <c r="F13" s="59" t="s">
        <v>519</v>
      </c>
    </row>
    <row r="14" spans="1:6" x14ac:dyDescent="0.2">
      <c r="A14" s="59">
        <v>123</v>
      </c>
      <c r="B14" s="59" t="s">
        <v>19</v>
      </c>
      <c r="C14" s="59">
        <v>90</v>
      </c>
      <c r="D14" s="59" t="s">
        <v>45</v>
      </c>
      <c r="E14" s="59" t="s">
        <v>46</v>
      </c>
      <c r="F14" s="59" t="s">
        <v>520</v>
      </c>
    </row>
    <row r="15" spans="1:6" x14ac:dyDescent="0.2">
      <c r="A15" s="59">
        <v>124</v>
      </c>
      <c r="B15" s="59" t="s">
        <v>19</v>
      </c>
      <c r="C15" s="59">
        <v>90</v>
      </c>
      <c r="D15" s="59" t="s">
        <v>433</v>
      </c>
      <c r="E15" s="59" t="s">
        <v>434</v>
      </c>
      <c r="F15" s="59" t="s">
        <v>535</v>
      </c>
    </row>
    <row r="16" spans="1:6" x14ac:dyDescent="0.2">
      <c r="A16" s="59">
        <v>125</v>
      </c>
      <c r="B16" s="59" t="s">
        <v>19</v>
      </c>
      <c r="C16" s="59">
        <v>90</v>
      </c>
      <c r="D16" s="59" t="s">
        <v>272</v>
      </c>
      <c r="E16" s="59" t="s">
        <v>273</v>
      </c>
      <c r="F16" s="59" t="s">
        <v>503</v>
      </c>
    </row>
    <row r="17" spans="1:6" x14ac:dyDescent="0.2">
      <c r="A17" s="59">
        <v>126</v>
      </c>
      <c r="B17" s="59" t="s">
        <v>19</v>
      </c>
      <c r="C17" s="59">
        <v>90</v>
      </c>
      <c r="D17" s="59" t="s">
        <v>274</v>
      </c>
      <c r="E17" s="59" t="s">
        <v>275</v>
      </c>
      <c r="F17" s="59" t="s">
        <v>503</v>
      </c>
    </row>
    <row r="18" spans="1:6" x14ac:dyDescent="0.2">
      <c r="A18" s="59">
        <v>127</v>
      </c>
      <c r="B18" s="59" t="s">
        <v>19</v>
      </c>
      <c r="C18" s="59">
        <v>90</v>
      </c>
      <c r="D18" s="59" t="s">
        <v>276</v>
      </c>
      <c r="E18" s="59" t="s">
        <v>277</v>
      </c>
      <c r="F18" s="59" t="s">
        <v>505</v>
      </c>
    </row>
    <row r="19" spans="1:6" x14ac:dyDescent="0.2">
      <c r="A19" s="59">
        <v>128</v>
      </c>
      <c r="B19" s="59" t="s">
        <v>19</v>
      </c>
      <c r="C19" s="59">
        <v>90</v>
      </c>
      <c r="D19" s="59" t="s">
        <v>287</v>
      </c>
      <c r="E19" s="59" t="s">
        <v>288</v>
      </c>
      <c r="F19" s="59" t="s">
        <v>506</v>
      </c>
    </row>
    <row r="20" spans="1:6" x14ac:dyDescent="0.2">
      <c r="A20" s="59">
        <v>129</v>
      </c>
      <c r="B20" s="59" t="s">
        <v>19</v>
      </c>
      <c r="C20" s="59">
        <v>90</v>
      </c>
      <c r="D20" s="59" t="s">
        <v>246</v>
      </c>
      <c r="E20" s="59" t="s">
        <v>247</v>
      </c>
      <c r="F20" s="59" t="s">
        <v>517</v>
      </c>
    </row>
    <row r="21" spans="1:6" x14ac:dyDescent="0.2">
      <c r="A21" s="59">
        <v>130</v>
      </c>
      <c r="B21" s="59" t="s">
        <v>19</v>
      </c>
      <c r="C21" s="59">
        <v>90</v>
      </c>
      <c r="D21" s="59" t="s">
        <v>248</v>
      </c>
      <c r="E21" s="59" t="s">
        <v>249</v>
      </c>
      <c r="F21" s="59" t="s">
        <v>517</v>
      </c>
    </row>
    <row r="22" spans="1:6" x14ac:dyDescent="0.2">
      <c r="A22" s="59">
        <v>131</v>
      </c>
      <c r="B22" s="59" t="s">
        <v>19</v>
      </c>
      <c r="C22" s="59">
        <v>90</v>
      </c>
      <c r="D22" s="59" t="s">
        <v>102</v>
      </c>
      <c r="F22" s="59" t="s">
        <v>520</v>
      </c>
    </row>
    <row r="23" spans="1:6" x14ac:dyDescent="0.2">
      <c r="A23" s="59">
        <v>132</v>
      </c>
      <c r="B23" s="59" t="s">
        <v>19</v>
      </c>
      <c r="C23" s="59">
        <v>90</v>
      </c>
      <c r="D23" s="59" t="s">
        <v>197</v>
      </c>
      <c r="E23" s="59" t="s">
        <v>280</v>
      </c>
      <c r="F23" s="59" t="s">
        <v>519</v>
      </c>
    </row>
    <row r="24" spans="1:6" x14ac:dyDescent="0.2">
      <c r="A24" s="59">
        <v>133</v>
      </c>
      <c r="B24" s="59" t="s">
        <v>19</v>
      </c>
      <c r="C24" s="59">
        <v>90</v>
      </c>
      <c r="D24" s="59" t="s">
        <v>251</v>
      </c>
      <c r="E24" s="59" t="s">
        <v>252</v>
      </c>
      <c r="F24" s="59" t="s">
        <v>517</v>
      </c>
    </row>
    <row r="25" spans="1:6" x14ac:dyDescent="0.2">
      <c r="A25" s="59">
        <v>134</v>
      </c>
      <c r="B25" s="59" t="s">
        <v>19</v>
      </c>
      <c r="C25" s="59">
        <v>90</v>
      </c>
      <c r="D25" s="59" t="s">
        <v>81</v>
      </c>
      <c r="E25" s="59" t="s">
        <v>250</v>
      </c>
      <c r="F25" s="59" t="s">
        <v>517</v>
      </c>
    </row>
    <row r="26" spans="1:6" x14ac:dyDescent="0.2">
      <c r="A26" s="59">
        <v>135</v>
      </c>
      <c r="B26" s="59" t="s">
        <v>19</v>
      </c>
      <c r="C26" s="59">
        <v>90</v>
      </c>
      <c r="D26" s="59" t="s">
        <v>122</v>
      </c>
      <c r="E26" s="59" t="s">
        <v>261</v>
      </c>
      <c r="F26" s="59" t="s">
        <v>41</v>
      </c>
    </row>
    <row r="27" spans="1:6" x14ac:dyDescent="0.2">
      <c r="A27" s="59">
        <v>136</v>
      </c>
      <c r="B27" s="59" t="s">
        <v>19</v>
      </c>
      <c r="C27" s="59">
        <v>90</v>
      </c>
      <c r="D27" s="59" t="s">
        <v>259</v>
      </c>
      <c r="E27" s="59" t="s">
        <v>260</v>
      </c>
      <c r="F27" s="59" t="s">
        <v>41</v>
      </c>
    </row>
    <row r="28" spans="1:6" x14ac:dyDescent="0.2">
      <c r="A28" s="59">
        <v>137</v>
      </c>
      <c r="B28" s="59" t="s">
        <v>19</v>
      </c>
      <c r="C28" s="59">
        <v>90</v>
      </c>
      <c r="D28" s="59" t="s">
        <v>56</v>
      </c>
      <c r="E28" s="59" t="s">
        <v>57</v>
      </c>
      <c r="F28" s="59" t="s">
        <v>41</v>
      </c>
    </row>
    <row r="29" spans="1:6" x14ac:dyDescent="0.2">
      <c r="A29" s="59">
        <v>138</v>
      </c>
      <c r="B29" s="59" t="s">
        <v>19</v>
      </c>
      <c r="C29" s="59">
        <v>90</v>
      </c>
      <c r="D29" s="59" t="s">
        <v>262</v>
      </c>
      <c r="E29" s="59" t="s">
        <v>263</v>
      </c>
      <c r="F29" s="59" t="s">
        <v>41</v>
      </c>
    </row>
    <row r="30" spans="1:6" x14ac:dyDescent="0.2">
      <c r="A30" s="59">
        <v>139</v>
      </c>
      <c r="B30" s="59" t="s">
        <v>19</v>
      </c>
      <c r="C30" s="59">
        <v>90</v>
      </c>
      <c r="D30" s="59" t="s">
        <v>55</v>
      </c>
      <c r="E30" s="59" t="s">
        <v>264</v>
      </c>
      <c r="F30" s="59" t="s">
        <v>501</v>
      </c>
    </row>
    <row r="31" spans="1:6" x14ac:dyDescent="0.2">
      <c r="A31" s="59">
        <v>140</v>
      </c>
      <c r="B31" s="59" t="s">
        <v>19</v>
      </c>
      <c r="C31" s="59">
        <v>90</v>
      </c>
      <c r="D31" s="59" t="s">
        <v>102</v>
      </c>
      <c r="F31" s="59" t="s">
        <v>504</v>
      </c>
    </row>
    <row r="32" spans="1:6" x14ac:dyDescent="0.2">
      <c r="A32" s="59">
        <v>141</v>
      </c>
      <c r="B32" s="59" t="s">
        <v>19</v>
      </c>
      <c r="C32" s="59">
        <v>90</v>
      </c>
      <c r="D32" s="59" t="s">
        <v>102</v>
      </c>
      <c r="F32" s="59" t="s">
        <v>505</v>
      </c>
    </row>
    <row r="33" spans="1:6" x14ac:dyDescent="0.2">
      <c r="A33" s="59">
        <v>142</v>
      </c>
      <c r="B33" s="59" t="s">
        <v>19</v>
      </c>
      <c r="C33" s="59">
        <v>90</v>
      </c>
      <c r="D33" s="59" t="s">
        <v>285</v>
      </c>
      <c r="E33" s="59" t="s">
        <v>286</v>
      </c>
      <c r="F33" s="59" t="s">
        <v>520</v>
      </c>
    </row>
    <row r="34" spans="1:6" x14ac:dyDescent="0.2">
      <c r="A34" s="59">
        <v>171</v>
      </c>
      <c r="B34" s="59" t="s">
        <v>67</v>
      </c>
      <c r="C34" s="59">
        <v>90</v>
      </c>
      <c r="D34" s="59" t="s">
        <v>297</v>
      </c>
      <c r="E34" s="59" t="s">
        <v>298</v>
      </c>
      <c r="F34" s="59" t="s">
        <v>522</v>
      </c>
    </row>
    <row r="35" spans="1:6" x14ac:dyDescent="0.2">
      <c r="A35" s="59">
        <v>172</v>
      </c>
      <c r="B35" s="59" t="s">
        <v>67</v>
      </c>
      <c r="C35" s="59">
        <v>90</v>
      </c>
      <c r="D35" s="59" t="s">
        <v>299</v>
      </c>
      <c r="E35" s="59" t="s">
        <v>300</v>
      </c>
      <c r="F35" s="59" t="s">
        <v>522</v>
      </c>
    </row>
    <row r="36" spans="1:6" x14ac:dyDescent="0.2">
      <c r="A36" s="59">
        <v>173</v>
      </c>
      <c r="B36" s="59" t="s">
        <v>67</v>
      </c>
      <c r="C36" s="59">
        <v>90</v>
      </c>
      <c r="D36" s="59" t="s">
        <v>301</v>
      </c>
      <c r="E36" s="59" t="s">
        <v>302</v>
      </c>
      <c r="F36" s="59" t="s">
        <v>522</v>
      </c>
    </row>
    <row r="37" spans="1:6" x14ac:dyDescent="0.2">
      <c r="A37" s="59">
        <v>174</v>
      </c>
      <c r="B37" s="59" t="s">
        <v>67</v>
      </c>
      <c r="C37" s="59">
        <v>90</v>
      </c>
      <c r="D37" s="59" t="s">
        <v>303</v>
      </c>
      <c r="E37" s="59" t="s">
        <v>304</v>
      </c>
      <c r="F37" s="59" t="s">
        <v>522</v>
      </c>
    </row>
    <row r="38" spans="1:6" x14ac:dyDescent="0.2">
      <c r="A38" s="59">
        <v>175</v>
      </c>
      <c r="B38" s="59" t="s">
        <v>67</v>
      </c>
      <c r="C38" s="59">
        <v>90</v>
      </c>
      <c r="D38" s="59" t="s">
        <v>305</v>
      </c>
      <c r="E38" s="59" t="s">
        <v>306</v>
      </c>
      <c r="F38" s="59" t="s">
        <v>501</v>
      </c>
    </row>
    <row r="39" spans="1:6" x14ac:dyDescent="0.2">
      <c r="A39" s="59">
        <v>176</v>
      </c>
      <c r="B39" s="59" t="s">
        <v>67</v>
      </c>
      <c r="C39" s="59">
        <v>90</v>
      </c>
      <c r="D39" s="59" t="s">
        <v>307</v>
      </c>
      <c r="E39" s="59" t="s">
        <v>308</v>
      </c>
      <c r="F39" s="59" t="s">
        <v>506</v>
      </c>
    </row>
    <row r="40" spans="1:6" x14ac:dyDescent="0.2">
      <c r="A40" s="59">
        <v>177</v>
      </c>
      <c r="B40" s="59" t="s">
        <v>67</v>
      </c>
      <c r="C40" s="59">
        <v>90</v>
      </c>
      <c r="D40" s="59" t="s">
        <v>289</v>
      </c>
      <c r="E40" s="59" t="s">
        <v>290</v>
      </c>
      <c r="F40" s="59" t="s">
        <v>521</v>
      </c>
    </row>
    <row r="41" spans="1:6" x14ac:dyDescent="0.2">
      <c r="A41" s="59">
        <v>178</v>
      </c>
      <c r="B41" s="59" t="s">
        <v>67</v>
      </c>
      <c r="C41" s="59">
        <v>90</v>
      </c>
      <c r="D41" s="59" t="s">
        <v>291</v>
      </c>
      <c r="E41" s="59" t="s">
        <v>292</v>
      </c>
      <c r="F41" s="59" t="s">
        <v>521</v>
      </c>
    </row>
    <row r="42" spans="1:6" x14ac:dyDescent="0.2">
      <c r="A42" s="59">
        <v>179</v>
      </c>
      <c r="B42" s="59" t="s">
        <v>67</v>
      </c>
      <c r="C42" s="59">
        <v>90</v>
      </c>
      <c r="D42" s="59" t="s">
        <v>293</v>
      </c>
      <c r="E42" s="59" t="s">
        <v>294</v>
      </c>
      <c r="F42" s="59" t="s">
        <v>521</v>
      </c>
    </row>
    <row r="43" spans="1:6" x14ac:dyDescent="0.2">
      <c r="A43" s="59">
        <v>180</v>
      </c>
      <c r="B43" s="59" t="s">
        <v>67</v>
      </c>
      <c r="C43" s="59">
        <v>90</v>
      </c>
      <c r="D43" s="59" t="s">
        <v>295</v>
      </c>
      <c r="E43" s="59" t="s">
        <v>296</v>
      </c>
      <c r="F43" s="59" t="s">
        <v>521</v>
      </c>
    </row>
    <row r="44" spans="1:6" x14ac:dyDescent="0.2">
      <c r="A44" s="59">
        <v>181</v>
      </c>
      <c r="B44" s="59" t="s">
        <v>74</v>
      </c>
      <c r="C44" s="59">
        <v>90</v>
      </c>
      <c r="D44" s="59" t="s">
        <v>459</v>
      </c>
      <c r="E44" s="59" t="s">
        <v>460</v>
      </c>
    </row>
    <row r="45" spans="1:6" x14ac:dyDescent="0.2">
      <c r="A45" s="59">
        <v>182</v>
      </c>
      <c r="B45" s="59" t="s">
        <v>74</v>
      </c>
      <c r="C45" s="59">
        <v>90</v>
      </c>
      <c r="D45" s="59" t="s">
        <v>461</v>
      </c>
      <c r="E45" s="59" t="s">
        <v>462</v>
      </c>
    </row>
    <row r="46" spans="1:6" x14ac:dyDescent="0.2">
      <c r="A46" s="59">
        <v>183</v>
      </c>
      <c r="B46" s="59" t="s">
        <v>74</v>
      </c>
      <c r="C46" s="59">
        <v>90</v>
      </c>
      <c r="D46" s="59" t="s">
        <v>463</v>
      </c>
      <c r="E46" s="59" t="s">
        <v>464</v>
      </c>
    </row>
    <row r="47" spans="1:6" x14ac:dyDescent="0.2">
      <c r="A47" s="59">
        <v>184</v>
      </c>
      <c r="B47" s="59" t="s">
        <v>74</v>
      </c>
      <c r="C47" s="59">
        <v>90</v>
      </c>
      <c r="D47" s="59" t="s">
        <v>467</v>
      </c>
      <c r="E47" s="59" t="s">
        <v>36</v>
      </c>
    </row>
    <row r="48" spans="1:6" x14ac:dyDescent="0.2">
      <c r="A48" s="59">
        <v>185</v>
      </c>
      <c r="B48" s="59" t="s">
        <v>74</v>
      </c>
      <c r="C48" s="59">
        <v>90</v>
      </c>
      <c r="D48" s="59" t="s">
        <v>468</v>
      </c>
      <c r="E48" s="59" t="s">
        <v>469</v>
      </c>
    </row>
    <row r="49" spans="1:6" x14ac:dyDescent="0.2">
      <c r="A49" s="59">
        <v>186</v>
      </c>
      <c r="B49" s="59" t="s">
        <v>74</v>
      </c>
      <c r="C49" s="59">
        <v>90</v>
      </c>
      <c r="D49" s="59" t="s">
        <v>470</v>
      </c>
      <c r="E49" s="59" t="s">
        <v>471</v>
      </c>
    </row>
    <row r="50" spans="1:6" x14ac:dyDescent="0.2">
      <c r="A50" s="59">
        <v>187</v>
      </c>
      <c r="B50" s="59" t="s">
        <v>74</v>
      </c>
      <c r="C50" s="59">
        <v>90</v>
      </c>
      <c r="D50" s="59" t="s">
        <v>473</v>
      </c>
      <c r="E50" s="59" t="s">
        <v>474</v>
      </c>
    </row>
    <row r="51" spans="1:6" x14ac:dyDescent="0.2">
      <c r="A51" s="59">
        <v>188</v>
      </c>
      <c r="B51" s="59" t="s">
        <v>74</v>
      </c>
      <c r="C51" s="59">
        <v>90</v>
      </c>
      <c r="D51" s="59" t="s">
        <v>475</v>
      </c>
      <c r="E51" s="59" t="s">
        <v>476</v>
      </c>
    </row>
    <row r="52" spans="1:6" x14ac:dyDescent="0.2">
      <c r="A52" s="59">
        <v>189</v>
      </c>
      <c r="B52" s="59" t="s">
        <v>74</v>
      </c>
      <c r="C52" s="59">
        <v>90</v>
      </c>
      <c r="D52" s="59" t="s">
        <v>485</v>
      </c>
      <c r="E52" s="59" t="s">
        <v>486</v>
      </c>
    </row>
    <row r="53" spans="1:6" x14ac:dyDescent="0.2">
      <c r="A53" s="59">
        <v>190</v>
      </c>
      <c r="B53" s="59" t="s">
        <v>74</v>
      </c>
      <c r="C53" s="59">
        <v>90</v>
      </c>
      <c r="D53" s="59" t="s">
        <v>487</v>
      </c>
      <c r="E53" s="59" t="s">
        <v>488</v>
      </c>
    </row>
    <row r="54" spans="1:6" x14ac:dyDescent="0.2">
      <c r="A54" s="59">
        <v>191</v>
      </c>
      <c r="B54" s="59" t="s">
        <v>74</v>
      </c>
      <c r="C54" s="59">
        <v>90</v>
      </c>
      <c r="D54" s="59" t="s">
        <v>493</v>
      </c>
      <c r="E54" s="59" t="s">
        <v>494</v>
      </c>
    </row>
    <row r="55" spans="1:6" x14ac:dyDescent="0.2">
      <c r="A55" s="59">
        <v>192</v>
      </c>
      <c r="B55" s="59" t="s">
        <v>74</v>
      </c>
      <c r="C55" s="59">
        <v>90</v>
      </c>
      <c r="D55" s="59" t="s">
        <v>456</v>
      </c>
      <c r="E55" s="59" t="s">
        <v>472</v>
      </c>
    </row>
    <row r="56" spans="1:6" x14ac:dyDescent="0.2">
      <c r="A56" s="59">
        <v>193</v>
      </c>
      <c r="B56" s="59" t="s">
        <v>73</v>
      </c>
      <c r="C56" s="59">
        <v>90</v>
      </c>
      <c r="D56" s="59" t="s">
        <v>427</v>
      </c>
      <c r="E56" s="59" t="s">
        <v>428</v>
      </c>
      <c r="F56" s="59" t="s">
        <v>524</v>
      </c>
    </row>
    <row r="57" spans="1:6" x14ac:dyDescent="0.2">
      <c r="A57" s="59">
        <v>194</v>
      </c>
      <c r="B57" s="59" t="s">
        <v>73</v>
      </c>
      <c r="C57" s="59">
        <v>90</v>
      </c>
      <c r="D57" s="59" t="s">
        <v>423</v>
      </c>
      <c r="E57" s="59" t="s">
        <v>424</v>
      </c>
      <c r="F57" s="59" t="s">
        <v>525</v>
      </c>
    </row>
    <row r="58" spans="1:6" x14ac:dyDescent="0.2">
      <c r="A58" s="59">
        <v>195</v>
      </c>
      <c r="B58" s="59" t="s">
        <v>73</v>
      </c>
      <c r="C58" s="59">
        <v>90</v>
      </c>
      <c r="D58" s="59" t="s">
        <v>30</v>
      </c>
      <c r="E58" s="59" t="s">
        <v>37</v>
      </c>
      <c r="F58" s="59" t="s">
        <v>523</v>
      </c>
    </row>
    <row r="59" spans="1:6" x14ac:dyDescent="0.2">
      <c r="A59" s="59">
        <v>196</v>
      </c>
      <c r="B59" s="59" t="s">
        <v>73</v>
      </c>
      <c r="C59" s="59">
        <v>90</v>
      </c>
      <c r="D59" s="59" t="s">
        <v>425</v>
      </c>
      <c r="E59" s="59" t="s">
        <v>426</v>
      </c>
      <c r="F59" s="59" t="s">
        <v>523</v>
      </c>
    </row>
    <row r="60" spans="1:6" x14ac:dyDescent="0.2">
      <c r="A60" s="59">
        <v>201</v>
      </c>
      <c r="B60" s="59" t="s">
        <v>21</v>
      </c>
      <c r="C60" s="59">
        <v>90</v>
      </c>
      <c r="D60" s="59" t="s">
        <v>323</v>
      </c>
      <c r="E60" s="59" t="s">
        <v>419</v>
      </c>
      <c r="F60" s="59" t="s">
        <v>43</v>
      </c>
    </row>
    <row r="61" spans="1:6" x14ac:dyDescent="0.2">
      <c r="A61" s="59">
        <v>202</v>
      </c>
      <c r="B61" s="59" t="s">
        <v>21</v>
      </c>
      <c r="C61" s="59">
        <v>90</v>
      </c>
      <c r="D61" s="59" t="s">
        <v>386</v>
      </c>
      <c r="E61" s="59" t="s">
        <v>387</v>
      </c>
      <c r="F61" s="59" t="s">
        <v>531</v>
      </c>
    </row>
    <row r="62" spans="1:6" x14ac:dyDescent="0.2">
      <c r="A62" s="59">
        <v>203</v>
      </c>
      <c r="B62" s="59" t="s">
        <v>21</v>
      </c>
      <c r="C62" s="59">
        <v>90</v>
      </c>
      <c r="D62" s="59" t="s">
        <v>382</v>
      </c>
      <c r="E62" s="59" t="s">
        <v>383</v>
      </c>
      <c r="F62" s="59" t="s">
        <v>531</v>
      </c>
    </row>
    <row r="63" spans="1:6" x14ac:dyDescent="0.2">
      <c r="A63" s="59">
        <v>204</v>
      </c>
      <c r="B63" s="59" t="s">
        <v>21</v>
      </c>
      <c r="C63" s="59">
        <v>90</v>
      </c>
      <c r="D63" s="59" t="s">
        <v>384</v>
      </c>
      <c r="E63" s="59" t="s">
        <v>385</v>
      </c>
      <c r="F63" s="59" t="s">
        <v>531</v>
      </c>
    </row>
    <row r="64" spans="1:6" x14ac:dyDescent="0.2">
      <c r="A64" s="59">
        <v>205</v>
      </c>
      <c r="B64" s="59" t="s">
        <v>21</v>
      </c>
      <c r="C64" s="59">
        <v>90</v>
      </c>
      <c r="D64" s="59" t="s">
        <v>388</v>
      </c>
      <c r="E64" s="59" t="s">
        <v>389</v>
      </c>
      <c r="F64" s="59" t="s">
        <v>531</v>
      </c>
    </row>
    <row r="65" spans="1:6" x14ac:dyDescent="0.2">
      <c r="A65" s="59">
        <v>206</v>
      </c>
      <c r="B65" s="59" t="s">
        <v>21</v>
      </c>
      <c r="C65" s="59">
        <v>90</v>
      </c>
      <c r="D65" s="59" t="s">
        <v>363</v>
      </c>
      <c r="E65" s="59" t="s">
        <v>403</v>
      </c>
      <c r="F65" s="59" t="s">
        <v>534</v>
      </c>
    </row>
    <row r="66" spans="1:6" x14ac:dyDescent="0.2">
      <c r="A66" s="59">
        <v>207</v>
      </c>
      <c r="B66" s="59" t="s">
        <v>21</v>
      </c>
      <c r="C66" s="59">
        <v>90</v>
      </c>
      <c r="D66" s="59" t="s">
        <v>311</v>
      </c>
      <c r="E66" s="59" t="s">
        <v>404</v>
      </c>
      <c r="F66" s="59" t="s">
        <v>534</v>
      </c>
    </row>
    <row r="67" spans="1:6" x14ac:dyDescent="0.2">
      <c r="A67" s="59">
        <v>208</v>
      </c>
      <c r="B67" s="59" t="s">
        <v>21</v>
      </c>
      <c r="C67" s="59">
        <v>90</v>
      </c>
      <c r="D67" s="59" t="s">
        <v>405</v>
      </c>
      <c r="E67" s="59" t="s">
        <v>406</v>
      </c>
      <c r="F67" s="59" t="s">
        <v>534</v>
      </c>
    </row>
    <row r="68" spans="1:6" x14ac:dyDescent="0.2">
      <c r="A68" s="59">
        <v>209</v>
      </c>
      <c r="B68" s="59" t="s">
        <v>21</v>
      </c>
      <c r="C68" s="59">
        <v>90</v>
      </c>
      <c r="D68" s="59" t="s">
        <v>326</v>
      </c>
      <c r="E68" s="59" t="s">
        <v>420</v>
      </c>
      <c r="F68" s="59" t="s">
        <v>43</v>
      </c>
    </row>
    <row r="69" spans="1:6" x14ac:dyDescent="0.2">
      <c r="A69" s="59">
        <v>210</v>
      </c>
      <c r="B69" s="59" t="s">
        <v>21</v>
      </c>
      <c r="C69" s="59">
        <v>90</v>
      </c>
      <c r="D69" s="59" t="s">
        <v>407</v>
      </c>
      <c r="E69" s="59" t="s">
        <v>408</v>
      </c>
      <c r="F69" s="59" t="s">
        <v>534</v>
      </c>
    </row>
    <row r="70" spans="1:6" x14ac:dyDescent="0.2">
      <c r="A70" s="59">
        <v>211</v>
      </c>
      <c r="B70" s="59" t="s">
        <v>21</v>
      </c>
      <c r="C70" s="59">
        <v>90</v>
      </c>
      <c r="D70" s="59" t="s">
        <v>421</v>
      </c>
      <c r="E70" s="59" t="s">
        <v>422</v>
      </c>
      <c r="F70" s="59" t="s">
        <v>43</v>
      </c>
    </row>
    <row r="71" spans="1:6" x14ac:dyDescent="0.2">
      <c r="A71" s="59">
        <v>212</v>
      </c>
      <c r="B71" s="59" t="s">
        <v>21</v>
      </c>
      <c r="C71" s="59">
        <v>90</v>
      </c>
      <c r="D71" s="59" t="s">
        <v>417</v>
      </c>
      <c r="E71" s="59" t="s">
        <v>418</v>
      </c>
      <c r="F71" s="59" t="s">
        <v>43</v>
      </c>
    </row>
    <row r="72" spans="1:6" x14ac:dyDescent="0.2">
      <c r="A72" s="59">
        <v>213</v>
      </c>
      <c r="B72" s="59" t="s">
        <v>21</v>
      </c>
      <c r="C72" s="59">
        <v>90</v>
      </c>
      <c r="D72" s="59" t="s">
        <v>374</v>
      </c>
      <c r="E72" s="59" t="s">
        <v>375</v>
      </c>
      <c r="F72" s="59" t="s">
        <v>525</v>
      </c>
    </row>
    <row r="73" spans="1:6" x14ac:dyDescent="0.2">
      <c r="A73" s="59">
        <v>214</v>
      </c>
      <c r="B73" s="59" t="s">
        <v>21</v>
      </c>
      <c r="C73" s="59">
        <v>90</v>
      </c>
      <c r="D73" s="59" t="s">
        <v>376</v>
      </c>
      <c r="E73" s="59" t="s">
        <v>377</v>
      </c>
      <c r="F73" s="59" t="s">
        <v>525</v>
      </c>
    </row>
    <row r="74" spans="1:6" x14ac:dyDescent="0.2">
      <c r="A74" s="59">
        <v>215</v>
      </c>
      <c r="B74" s="59" t="s">
        <v>21</v>
      </c>
      <c r="C74" s="59">
        <v>90</v>
      </c>
      <c r="D74" s="59" t="s">
        <v>378</v>
      </c>
      <c r="E74" s="59" t="s">
        <v>379</v>
      </c>
      <c r="F74" s="59" t="s">
        <v>525</v>
      </c>
    </row>
    <row r="75" spans="1:6" x14ac:dyDescent="0.2">
      <c r="A75" s="59">
        <v>216</v>
      </c>
      <c r="B75" s="59" t="s">
        <v>21</v>
      </c>
      <c r="C75" s="59">
        <v>90</v>
      </c>
      <c r="D75" s="59" t="s">
        <v>380</v>
      </c>
      <c r="E75" s="59" t="s">
        <v>381</v>
      </c>
      <c r="F75" s="59" t="s">
        <v>525</v>
      </c>
    </row>
    <row r="76" spans="1:6" x14ac:dyDescent="0.2">
      <c r="A76" s="59">
        <v>217</v>
      </c>
      <c r="B76" s="59" t="s">
        <v>21</v>
      </c>
      <c r="C76" s="59">
        <v>90</v>
      </c>
      <c r="D76" s="59" t="s">
        <v>409</v>
      </c>
      <c r="E76" s="59" t="s">
        <v>410</v>
      </c>
      <c r="F76" s="59" t="s">
        <v>526</v>
      </c>
    </row>
    <row r="77" spans="1:6" x14ac:dyDescent="0.2">
      <c r="A77" s="59">
        <v>218</v>
      </c>
      <c r="B77" s="59" t="s">
        <v>21</v>
      </c>
      <c r="C77" s="59">
        <v>90</v>
      </c>
      <c r="D77" s="59" t="s">
        <v>411</v>
      </c>
      <c r="E77" s="59" t="s">
        <v>412</v>
      </c>
      <c r="F77" s="59" t="s">
        <v>526</v>
      </c>
    </row>
    <row r="78" spans="1:6" x14ac:dyDescent="0.2">
      <c r="A78" s="59">
        <v>219</v>
      </c>
      <c r="B78" s="59" t="s">
        <v>21</v>
      </c>
      <c r="C78" s="59">
        <v>90</v>
      </c>
      <c r="D78" s="59" t="s">
        <v>413</v>
      </c>
      <c r="E78" s="59" t="s">
        <v>414</v>
      </c>
      <c r="F78" s="59" t="s">
        <v>526</v>
      </c>
    </row>
    <row r="79" spans="1:6" x14ac:dyDescent="0.2">
      <c r="A79" s="59">
        <v>220</v>
      </c>
      <c r="B79" s="59" t="s">
        <v>21</v>
      </c>
      <c r="C79" s="59">
        <v>90</v>
      </c>
      <c r="D79" s="59" t="s">
        <v>415</v>
      </c>
      <c r="E79" s="59" t="s">
        <v>416</v>
      </c>
      <c r="F79" s="59" t="s">
        <v>526</v>
      </c>
    </row>
    <row r="80" spans="1:6" x14ac:dyDescent="0.2">
      <c r="A80" s="59">
        <v>221</v>
      </c>
      <c r="B80" s="59" t="s">
        <v>21</v>
      </c>
      <c r="C80" s="59">
        <v>90</v>
      </c>
      <c r="D80" s="59" t="s">
        <v>391</v>
      </c>
      <c r="E80" s="59" t="s">
        <v>392</v>
      </c>
      <c r="F80" s="59" t="s">
        <v>532</v>
      </c>
    </row>
    <row r="81" spans="1:6" x14ac:dyDescent="0.2">
      <c r="A81" s="59">
        <v>222</v>
      </c>
      <c r="B81" s="59" t="s">
        <v>21</v>
      </c>
      <c r="C81" s="59">
        <v>90</v>
      </c>
      <c r="D81" s="59" t="s">
        <v>393</v>
      </c>
      <c r="E81" s="59" t="s">
        <v>394</v>
      </c>
      <c r="F81" s="59" t="s">
        <v>532</v>
      </c>
    </row>
    <row r="82" spans="1:6" x14ac:dyDescent="0.2">
      <c r="A82" s="59">
        <v>223</v>
      </c>
      <c r="B82" s="59" t="s">
        <v>21</v>
      </c>
      <c r="C82" s="59">
        <v>90</v>
      </c>
      <c r="D82" s="59" t="s">
        <v>396</v>
      </c>
      <c r="E82" s="59" t="s">
        <v>397</v>
      </c>
      <c r="F82" s="59" t="s">
        <v>533</v>
      </c>
    </row>
    <row r="83" spans="1:6" x14ac:dyDescent="0.2">
      <c r="A83" s="59">
        <v>224</v>
      </c>
      <c r="B83" s="59" t="s">
        <v>21</v>
      </c>
      <c r="C83" s="59">
        <v>90</v>
      </c>
      <c r="D83" s="59" t="s">
        <v>398</v>
      </c>
      <c r="E83" s="59" t="s">
        <v>399</v>
      </c>
      <c r="F83" s="59" t="s">
        <v>533</v>
      </c>
    </row>
    <row r="84" spans="1:6" x14ac:dyDescent="0.2">
      <c r="A84" s="59">
        <v>225</v>
      </c>
      <c r="B84" s="59" t="s">
        <v>21</v>
      </c>
      <c r="C84" s="59">
        <v>90</v>
      </c>
      <c r="D84" s="59" t="s">
        <v>400</v>
      </c>
      <c r="E84" s="59" t="s">
        <v>401</v>
      </c>
      <c r="F84" s="59" t="s">
        <v>533</v>
      </c>
    </row>
    <row r="85" spans="1:6" x14ac:dyDescent="0.2">
      <c r="A85" s="59">
        <v>226</v>
      </c>
      <c r="B85" s="59" t="s">
        <v>21</v>
      </c>
      <c r="C85" s="59">
        <v>90</v>
      </c>
      <c r="D85" s="59" t="s">
        <v>363</v>
      </c>
      <c r="E85" s="59" t="s">
        <v>402</v>
      </c>
      <c r="F85" s="59" t="s">
        <v>533</v>
      </c>
    </row>
    <row r="86" spans="1:6" x14ac:dyDescent="0.2">
      <c r="A86" s="59">
        <v>227</v>
      </c>
      <c r="B86" s="59" t="s">
        <v>21</v>
      </c>
      <c r="C86" s="59">
        <v>90</v>
      </c>
      <c r="D86" s="59" t="s">
        <v>353</v>
      </c>
      <c r="E86" s="59" t="s">
        <v>390</v>
      </c>
      <c r="F86" s="59" t="s">
        <v>532</v>
      </c>
    </row>
    <row r="87" spans="1:6" x14ac:dyDescent="0.2">
      <c r="A87" s="59">
        <v>228</v>
      </c>
      <c r="B87" s="59" t="s">
        <v>21</v>
      </c>
      <c r="C87" s="59">
        <v>90</v>
      </c>
      <c r="D87" s="59" t="s">
        <v>386</v>
      </c>
      <c r="E87" s="59" t="s">
        <v>395</v>
      </c>
      <c r="F87" s="59" t="s">
        <v>532</v>
      </c>
    </row>
    <row r="88" spans="1:6" x14ac:dyDescent="0.2">
      <c r="A88" s="59">
        <v>281</v>
      </c>
      <c r="B88" s="59" t="s">
        <v>62</v>
      </c>
      <c r="C88" s="59" t="s">
        <v>76</v>
      </c>
      <c r="D88" s="59" t="s">
        <v>34</v>
      </c>
      <c r="E88" s="59" t="s">
        <v>39</v>
      </c>
      <c r="F88" s="59" t="s">
        <v>503</v>
      </c>
    </row>
    <row r="89" spans="1:6" x14ac:dyDescent="0.2">
      <c r="A89" s="59">
        <v>282</v>
      </c>
      <c r="B89" s="59" t="s">
        <v>62</v>
      </c>
      <c r="C89" s="59" t="s">
        <v>76</v>
      </c>
      <c r="D89" s="59" t="s">
        <v>32</v>
      </c>
      <c r="E89" s="59" t="s">
        <v>469</v>
      </c>
      <c r="F89" s="59" t="s">
        <v>502</v>
      </c>
    </row>
    <row r="90" spans="1:6" x14ac:dyDescent="0.2">
      <c r="A90" s="59">
        <v>283</v>
      </c>
      <c r="B90" s="59" t="s">
        <v>68</v>
      </c>
      <c r="C90" s="59" t="s">
        <v>76</v>
      </c>
      <c r="D90" s="59" t="s">
        <v>311</v>
      </c>
      <c r="E90" s="59" t="s">
        <v>312</v>
      </c>
      <c r="F90" s="59" t="s">
        <v>524</v>
      </c>
    </row>
    <row r="91" spans="1:6" x14ac:dyDescent="0.2">
      <c r="A91" s="59">
        <v>284</v>
      </c>
      <c r="B91" s="59" t="s">
        <v>68</v>
      </c>
      <c r="C91" s="59" t="s">
        <v>76</v>
      </c>
      <c r="D91" s="59" t="s">
        <v>33</v>
      </c>
      <c r="E91" s="59" t="s">
        <v>38</v>
      </c>
      <c r="F91" s="59" t="s">
        <v>525</v>
      </c>
    </row>
    <row r="92" spans="1:6" x14ac:dyDescent="0.2">
      <c r="A92" s="59">
        <v>285</v>
      </c>
      <c r="B92" s="59" t="s">
        <v>68</v>
      </c>
      <c r="C92" s="59" t="s">
        <v>76</v>
      </c>
      <c r="D92" s="59" t="s">
        <v>309</v>
      </c>
      <c r="E92" s="59" t="s">
        <v>310</v>
      </c>
      <c r="F92" s="59" t="s">
        <v>523</v>
      </c>
    </row>
    <row r="93" spans="1:6" x14ac:dyDescent="0.2">
      <c r="A93" s="59">
        <v>286</v>
      </c>
      <c r="B93" s="59" t="s">
        <v>62</v>
      </c>
      <c r="C93" s="59" t="s">
        <v>76</v>
      </c>
      <c r="D93" s="59" t="s">
        <v>79</v>
      </c>
      <c r="E93" s="59" t="s">
        <v>586</v>
      </c>
      <c r="F93" s="59" t="s">
        <v>501</v>
      </c>
    </row>
    <row r="94" spans="1:6" x14ac:dyDescent="0.2">
      <c r="A94" s="59">
        <v>287</v>
      </c>
      <c r="B94" s="59" t="s">
        <v>62</v>
      </c>
      <c r="C94" s="59" t="s">
        <v>76</v>
      </c>
      <c r="D94" s="59" t="s">
        <v>77</v>
      </c>
      <c r="E94" s="59" t="s">
        <v>78</v>
      </c>
      <c r="F94" s="59" t="s">
        <v>500</v>
      </c>
    </row>
    <row r="95" spans="1:6" x14ac:dyDescent="0.2">
      <c r="A95" s="59">
        <v>288</v>
      </c>
      <c r="B95" s="59" t="s">
        <v>68</v>
      </c>
      <c r="C95" s="59" t="s">
        <v>76</v>
      </c>
      <c r="D95" s="59" t="s">
        <v>495</v>
      </c>
      <c r="E95" s="59" t="s">
        <v>496</v>
      </c>
    </row>
    <row r="96" spans="1:6" x14ac:dyDescent="0.2">
      <c r="A96" s="59">
        <v>289</v>
      </c>
      <c r="B96" s="59" t="s">
        <v>62</v>
      </c>
      <c r="C96" s="59" t="s">
        <v>76</v>
      </c>
      <c r="D96" s="59" t="s">
        <v>91</v>
      </c>
      <c r="E96" s="59" t="s">
        <v>499</v>
      </c>
      <c r="F96" s="59" t="s">
        <v>504</v>
      </c>
    </row>
    <row r="97" spans="1:6" x14ac:dyDescent="0.2">
      <c r="A97" s="59">
        <v>291</v>
      </c>
      <c r="B97" s="59" t="s">
        <v>44</v>
      </c>
      <c r="C97" s="59">
        <v>80</v>
      </c>
      <c r="D97" s="59" t="s">
        <v>458</v>
      </c>
      <c r="E97" s="59" t="s">
        <v>47</v>
      </c>
    </row>
    <row r="98" spans="1:6" x14ac:dyDescent="0.2">
      <c r="A98" s="59">
        <v>292</v>
      </c>
      <c r="B98" s="59" t="s">
        <v>44</v>
      </c>
      <c r="C98" s="59">
        <v>80</v>
      </c>
      <c r="D98" s="59" t="s">
        <v>440</v>
      </c>
      <c r="E98" s="59" t="s">
        <v>441</v>
      </c>
    </row>
    <row r="99" spans="1:6" x14ac:dyDescent="0.2">
      <c r="A99" s="59">
        <v>293</v>
      </c>
      <c r="B99" s="59" t="s">
        <v>44</v>
      </c>
      <c r="C99" s="59">
        <v>80</v>
      </c>
      <c r="D99" s="59" t="s">
        <v>452</v>
      </c>
      <c r="E99" s="59" t="s">
        <v>453</v>
      </c>
    </row>
    <row r="100" spans="1:6" x14ac:dyDescent="0.2">
      <c r="A100" s="59">
        <v>294</v>
      </c>
      <c r="B100" s="59" t="s">
        <v>44</v>
      </c>
      <c r="C100" s="59">
        <v>80</v>
      </c>
      <c r="D100" s="59" t="s">
        <v>444</v>
      </c>
      <c r="E100" s="59" t="s">
        <v>445</v>
      </c>
    </row>
    <row r="101" spans="1:6" x14ac:dyDescent="0.2">
      <c r="A101" s="59">
        <v>295</v>
      </c>
      <c r="B101" s="59" t="s">
        <v>44</v>
      </c>
      <c r="C101" s="59">
        <v>80</v>
      </c>
      <c r="D101" s="59" t="s">
        <v>454</v>
      </c>
      <c r="E101" s="59" t="s">
        <v>455</v>
      </c>
    </row>
    <row r="102" spans="1:6" x14ac:dyDescent="0.2">
      <c r="A102" s="59">
        <v>296</v>
      </c>
      <c r="B102" s="59" t="s">
        <v>44</v>
      </c>
      <c r="C102" s="59">
        <v>80</v>
      </c>
      <c r="D102" s="59" t="s">
        <v>448</v>
      </c>
      <c r="E102" s="59" t="s">
        <v>449</v>
      </c>
    </row>
    <row r="103" spans="1:6" x14ac:dyDescent="0.2">
      <c r="A103" s="59">
        <v>297</v>
      </c>
      <c r="B103" s="59" t="s">
        <v>44</v>
      </c>
      <c r="C103" s="59">
        <v>80</v>
      </c>
      <c r="D103" s="59" t="s">
        <v>456</v>
      </c>
      <c r="E103" s="59" t="s">
        <v>457</v>
      </c>
    </row>
    <row r="104" spans="1:6" x14ac:dyDescent="0.2">
      <c r="A104" s="59">
        <v>298</v>
      </c>
      <c r="B104" s="59" t="s">
        <v>44</v>
      </c>
      <c r="C104" s="59">
        <v>80</v>
      </c>
      <c r="D104" s="59" t="s">
        <v>442</v>
      </c>
      <c r="E104" s="59" t="s">
        <v>443</v>
      </c>
    </row>
    <row r="105" spans="1:6" x14ac:dyDescent="0.2">
      <c r="A105" s="59">
        <v>299</v>
      </c>
      <c r="B105" s="59" t="s">
        <v>44</v>
      </c>
      <c r="C105" s="59">
        <v>80</v>
      </c>
      <c r="D105" s="59" t="s">
        <v>27</v>
      </c>
      <c r="E105" s="59" t="s">
        <v>437</v>
      </c>
    </row>
    <row r="106" spans="1:6" x14ac:dyDescent="0.2">
      <c r="A106" s="59">
        <v>300</v>
      </c>
      <c r="B106" s="59" t="s">
        <v>44</v>
      </c>
      <c r="C106" s="59">
        <v>80</v>
      </c>
      <c r="D106" s="59" t="s">
        <v>446</v>
      </c>
      <c r="E106" s="59" t="s">
        <v>447</v>
      </c>
    </row>
    <row r="107" spans="1:6" x14ac:dyDescent="0.2">
      <c r="A107" s="59">
        <v>301</v>
      </c>
      <c r="B107" s="59" t="s">
        <v>44</v>
      </c>
      <c r="C107" s="59">
        <v>80</v>
      </c>
      <c r="D107" s="59" t="s">
        <v>450</v>
      </c>
      <c r="E107" s="59" t="s">
        <v>451</v>
      </c>
    </row>
    <row r="108" spans="1:6" x14ac:dyDescent="0.2">
      <c r="A108" s="59">
        <v>302</v>
      </c>
      <c r="B108" s="59" t="s">
        <v>44</v>
      </c>
      <c r="C108" s="59">
        <v>80</v>
      </c>
      <c r="D108" s="59" t="s">
        <v>489</v>
      </c>
      <c r="E108" s="59" t="s">
        <v>490</v>
      </c>
    </row>
    <row r="109" spans="1:6" x14ac:dyDescent="0.2">
      <c r="A109" s="59">
        <v>311</v>
      </c>
      <c r="B109" s="59" t="s">
        <v>48</v>
      </c>
      <c r="C109" s="59">
        <v>80</v>
      </c>
      <c r="D109" s="59" t="s">
        <v>211</v>
      </c>
      <c r="E109" s="59" t="s">
        <v>212</v>
      </c>
      <c r="F109" s="59" t="s">
        <v>515</v>
      </c>
    </row>
    <row r="110" spans="1:6" x14ac:dyDescent="0.2">
      <c r="A110" s="59">
        <v>312</v>
      </c>
      <c r="B110" s="59" t="s">
        <v>48</v>
      </c>
      <c r="C110" s="59">
        <v>80</v>
      </c>
      <c r="D110" s="59" t="s">
        <v>215</v>
      </c>
      <c r="E110" s="59" t="s">
        <v>216</v>
      </c>
      <c r="F110" s="59" t="s">
        <v>515</v>
      </c>
    </row>
    <row r="111" spans="1:6" x14ac:dyDescent="0.2">
      <c r="A111" s="59">
        <v>313</v>
      </c>
      <c r="B111" s="59" t="s">
        <v>48</v>
      </c>
      <c r="C111" s="59">
        <v>80</v>
      </c>
      <c r="D111" s="59" t="s">
        <v>219</v>
      </c>
      <c r="E111" s="59" t="s">
        <v>220</v>
      </c>
      <c r="F111" s="59" t="s">
        <v>506</v>
      </c>
    </row>
    <row r="112" spans="1:6" x14ac:dyDescent="0.2">
      <c r="A112" s="59">
        <v>314</v>
      </c>
      <c r="B112" s="59" t="s">
        <v>48</v>
      </c>
      <c r="C112" s="59">
        <v>80</v>
      </c>
      <c r="D112" s="59" t="s">
        <v>165</v>
      </c>
      <c r="E112" s="59" t="s">
        <v>166</v>
      </c>
      <c r="F112" s="59" t="s">
        <v>503</v>
      </c>
    </row>
    <row r="113" spans="1:6" x14ac:dyDescent="0.2">
      <c r="A113" s="59">
        <v>315</v>
      </c>
      <c r="B113" s="59" t="s">
        <v>48</v>
      </c>
      <c r="C113" s="59">
        <v>80</v>
      </c>
      <c r="D113" s="59" t="s">
        <v>169</v>
      </c>
      <c r="E113" s="59" t="s">
        <v>170</v>
      </c>
      <c r="F113" s="59" t="s">
        <v>503</v>
      </c>
    </row>
    <row r="114" spans="1:6" x14ac:dyDescent="0.2">
      <c r="A114" s="59">
        <v>316</v>
      </c>
      <c r="B114" s="59" t="s">
        <v>48</v>
      </c>
      <c r="C114" s="59">
        <v>80</v>
      </c>
      <c r="D114" s="59" t="s">
        <v>431</v>
      </c>
      <c r="E114" s="59" t="s">
        <v>432</v>
      </c>
      <c r="F114" s="59" t="s">
        <v>535</v>
      </c>
    </row>
    <row r="115" spans="1:6" x14ac:dyDescent="0.2">
      <c r="A115" s="59">
        <v>317</v>
      </c>
      <c r="B115" s="59" t="s">
        <v>48</v>
      </c>
      <c r="C115" s="59">
        <v>80</v>
      </c>
      <c r="D115" s="59" t="s">
        <v>175</v>
      </c>
      <c r="E115" s="59" t="s">
        <v>176</v>
      </c>
      <c r="F115" s="59" t="s">
        <v>511</v>
      </c>
    </row>
    <row r="116" spans="1:6" x14ac:dyDescent="0.2">
      <c r="A116" s="59">
        <v>318</v>
      </c>
      <c r="B116" s="59" t="s">
        <v>48</v>
      </c>
      <c r="C116" s="59">
        <v>80</v>
      </c>
      <c r="D116" s="59" t="s">
        <v>179</v>
      </c>
      <c r="E116" s="59" t="s">
        <v>180</v>
      </c>
      <c r="F116" s="59" t="s">
        <v>511</v>
      </c>
    </row>
    <row r="117" spans="1:6" x14ac:dyDescent="0.2">
      <c r="A117" s="59">
        <v>319</v>
      </c>
      <c r="B117" s="59" t="s">
        <v>48</v>
      </c>
      <c r="C117" s="59">
        <v>80</v>
      </c>
      <c r="D117" s="59" t="s">
        <v>197</v>
      </c>
      <c r="E117" s="59" t="s">
        <v>198</v>
      </c>
      <c r="F117" s="59" t="s">
        <v>513</v>
      </c>
    </row>
    <row r="118" spans="1:6" x14ac:dyDescent="0.2">
      <c r="A118" s="59">
        <v>320</v>
      </c>
      <c r="B118" s="59" t="s">
        <v>48</v>
      </c>
      <c r="C118" s="59">
        <v>80</v>
      </c>
      <c r="D118" s="59" t="s">
        <v>201</v>
      </c>
      <c r="E118" s="59" t="s">
        <v>202</v>
      </c>
      <c r="F118" s="59" t="s">
        <v>513</v>
      </c>
    </row>
    <row r="119" spans="1:6" x14ac:dyDescent="0.2">
      <c r="A119" s="59">
        <v>321</v>
      </c>
      <c r="B119" s="59" t="s">
        <v>48</v>
      </c>
      <c r="C119" s="59">
        <v>80</v>
      </c>
      <c r="D119" s="59" t="s">
        <v>190</v>
      </c>
      <c r="E119" s="59" t="s">
        <v>191</v>
      </c>
      <c r="F119" s="59" t="s">
        <v>512</v>
      </c>
    </row>
    <row r="120" spans="1:6" x14ac:dyDescent="0.2">
      <c r="A120" s="59">
        <v>322</v>
      </c>
      <c r="B120" s="59" t="s">
        <v>48</v>
      </c>
      <c r="C120" s="59">
        <v>80</v>
      </c>
      <c r="D120" s="59" t="s">
        <v>194</v>
      </c>
      <c r="E120" s="59" t="s">
        <v>116</v>
      </c>
      <c r="F120" s="59" t="s">
        <v>512</v>
      </c>
    </row>
    <row r="121" spans="1:6" x14ac:dyDescent="0.2">
      <c r="A121" s="59">
        <v>323</v>
      </c>
      <c r="B121" s="59" t="s">
        <v>48</v>
      </c>
      <c r="C121" s="59">
        <v>80</v>
      </c>
      <c r="D121" s="59" t="s">
        <v>117</v>
      </c>
      <c r="E121" s="59" t="s">
        <v>118</v>
      </c>
      <c r="F121" s="59" t="s">
        <v>41</v>
      </c>
    </row>
    <row r="122" spans="1:6" x14ac:dyDescent="0.2">
      <c r="A122" s="59">
        <v>324</v>
      </c>
      <c r="B122" s="59" t="s">
        <v>48</v>
      </c>
      <c r="C122" s="59">
        <v>80</v>
      </c>
      <c r="D122" s="59" t="s">
        <v>121</v>
      </c>
      <c r="E122" s="59" t="s">
        <v>53</v>
      </c>
      <c r="F122" s="59" t="s">
        <v>41</v>
      </c>
    </row>
    <row r="123" spans="1:6" x14ac:dyDescent="0.2">
      <c r="A123" s="59">
        <v>325</v>
      </c>
      <c r="B123" s="59" t="s">
        <v>48</v>
      </c>
      <c r="C123" s="59">
        <v>80</v>
      </c>
      <c r="D123" s="59" t="s">
        <v>132</v>
      </c>
      <c r="E123" s="59" t="s">
        <v>133</v>
      </c>
      <c r="F123" s="59" t="s">
        <v>508</v>
      </c>
    </row>
    <row r="124" spans="1:6" x14ac:dyDescent="0.2">
      <c r="A124" s="59">
        <v>326</v>
      </c>
      <c r="B124" s="59" t="s">
        <v>48</v>
      </c>
      <c r="C124" s="59">
        <v>80</v>
      </c>
      <c r="D124" s="59" t="s">
        <v>135</v>
      </c>
      <c r="E124" s="59" t="s">
        <v>136</v>
      </c>
      <c r="F124" s="59" t="s">
        <v>508</v>
      </c>
    </row>
    <row r="125" spans="1:6" x14ac:dyDescent="0.2">
      <c r="A125" s="59">
        <v>327</v>
      </c>
      <c r="B125" s="59" t="s">
        <v>48</v>
      </c>
      <c r="C125" s="59">
        <v>80</v>
      </c>
      <c r="D125" s="59" t="s">
        <v>141</v>
      </c>
      <c r="E125" s="59" t="s">
        <v>142</v>
      </c>
      <c r="F125" s="59" t="s">
        <v>502</v>
      </c>
    </row>
    <row r="126" spans="1:6" x14ac:dyDescent="0.2">
      <c r="A126" s="59">
        <v>328</v>
      </c>
      <c r="B126" s="59" t="s">
        <v>48</v>
      </c>
      <c r="C126" s="59">
        <v>80</v>
      </c>
      <c r="D126" s="59" t="s">
        <v>145</v>
      </c>
      <c r="E126" s="59" t="s">
        <v>146</v>
      </c>
      <c r="F126" s="59" t="s">
        <v>502</v>
      </c>
    </row>
    <row r="127" spans="1:6" x14ac:dyDescent="0.2">
      <c r="A127" s="59">
        <v>329</v>
      </c>
      <c r="B127" s="59" t="s">
        <v>48</v>
      </c>
      <c r="C127" s="59">
        <v>80</v>
      </c>
      <c r="D127" s="59" t="s">
        <v>54</v>
      </c>
      <c r="E127" s="59" t="s">
        <v>156</v>
      </c>
      <c r="F127" s="59" t="s">
        <v>510</v>
      </c>
    </row>
    <row r="128" spans="1:6" x14ac:dyDescent="0.2">
      <c r="A128" s="59">
        <v>330</v>
      </c>
      <c r="B128" s="59" t="s">
        <v>48</v>
      </c>
      <c r="C128" s="59">
        <v>80</v>
      </c>
      <c r="D128" s="59" t="s">
        <v>159</v>
      </c>
      <c r="E128" s="59" t="s">
        <v>160</v>
      </c>
      <c r="F128" s="59" t="s">
        <v>510</v>
      </c>
    </row>
    <row r="129" spans="1:6" x14ac:dyDescent="0.2">
      <c r="A129" s="59">
        <v>331</v>
      </c>
      <c r="B129" s="59" t="s">
        <v>48</v>
      </c>
      <c r="C129" s="59">
        <v>80</v>
      </c>
      <c r="D129" s="59" t="s">
        <v>163</v>
      </c>
      <c r="E129" s="59" t="s">
        <v>164</v>
      </c>
      <c r="F129" s="59" t="s">
        <v>504</v>
      </c>
    </row>
    <row r="130" spans="1:6" x14ac:dyDescent="0.2">
      <c r="A130" s="59">
        <v>332</v>
      </c>
      <c r="B130" s="59" t="s">
        <v>48</v>
      </c>
      <c r="C130" s="59">
        <v>80</v>
      </c>
      <c r="D130" s="59" t="s">
        <v>149</v>
      </c>
      <c r="E130" s="59" t="s">
        <v>150</v>
      </c>
      <c r="F130" s="59" t="s">
        <v>509</v>
      </c>
    </row>
    <row r="131" spans="1:6" x14ac:dyDescent="0.2">
      <c r="A131" s="59">
        <v>333</v>
      </c>
      <c r="B131" s="59" t="s">
        <v>48</v>
      </c>
      <c r="C131" s="59">
        <v>80</v>
      </c>
      <c r="D131" s="59" t="s">
        <v>153</v>
      </c>
      <c r="E131" s="59" t="s">
        <v>154</v>
      </c>
      <c r="F131" s="59" t="s">
        <v>509</v>
      </c>
    </row>
    <row r="132" spans="1:6" x14ac:dyDescent="0.2">
      <c r="A132" s="59">
        <v>334</v>
      </c>
      <c r="B132" s="59" t="s">
        <v>48</v>
      </c>
      <c r="C132" s="59">
        <v>80</v>
      </c>
      <c r="D132" s="59" t="s">
        <v>183</v>
      </c>
      <c r="E132" s="59" t="s">
        <v>184</v>
      </c>
      <c r="F132" s="59" t="s">
        <v>505</v>
      </c>
    </row>
    <row r="133" spans="1:6" x14ac:dyDescent="0.2">
      <c r="A133" s="59">
        <v>335</v>
      </c>
      <c r="B133" s="59" t="s">
        <v>48</v>
      </c>
      <c r="C133" s="59">
        <v>80</v>
      </c>
      <c r="D133" s="59" t="s">
        <v>186</v>
      </c>
      <c r="E133" s="59" t="s">
        <v>187</v>
      </c>
      <c r="F133" s="59" t="s">
        <v>505</v>
      </c>
    </row>
    <row r="134" spans="1:6" x14ac:dyDescent="0.2">
      <c r="A134" s="59">
        <v>336</v>
      </c>
      <c r="B134" s="59" t="s">
        <v>48</v>
      </c>
      <c r="C134" s="59">
        <v>80</v>
      </c>
      <c r="D134" s="59" t="s">
        <v>124</v>
      </c>
      <c r="E134" s="59" t="s">
        <v>125</v>
      </c>
      <c r="F134" s="59" t="s">
        <v>507</v>
      </c>
    </row>
    <row r="135" spans="1:6" x14ac:dyDescent="0.2">
      <c r="A135" s="59">
        <v>337</v>
      </c>
      <c r="B135" s="59" t="s">
        <v>48</v>
      </c>
      <c r="C135" s="59">
        <v>80</v>
      </c>
      <c r="D135" s="59" t="s">
        <v>128</v>
      </c>
      <c r="E135" s="59" t="s">
        <v>129</v>
      </c>
      <c r="F135" s="59" t="s">
        <v>507</v>
      </c>
    </row>
    <row r="136" spans="1:6" x14ac:dyDescent="0.2">
      <c r="A136" s="59">
        <v>338</v>
      </c>
      <c r="B136" s="59" t="s">
        <v>48</v>
      </c>
      <c r="C136" s="59">
        <v>80</v>
      </c>
      <c r="D136" s="59" t="s">
        <v>108</v>
      </c>
      <c r="E136" s="59" t="s">
        <v>109</v>
      </c>
      <c r="F136" s="59" t="s">
        <v>500</v>
      </c>
    </row>
    <row r="137" spans="1:6" x14ac:dyDescent="0.2">
      <c r="A137" s="59">
        <v>339</v>
      </c>
      <c r="B137" s="59" t="s">
        <v>48</v>
      </c>
      <c r="C137" s="59">
        <v>80</v>
      </c>
      <c r="D137" s="59" t="s">
        <v>52</v>
      </c>
      <c r="E137" s="59" t="s">
        <v>112</v>
      </c>
      <c r="F137" s="59" t="s">
        <v>500</v>
      </c>
    </row>
    <row r="138" spans="1:6" x14ac:dyDescent="0.2">
      <c r="A138" s="59">
        <v>340</v>
      </c>
      <c r="B138" s="59" t="s">
        <v>48</v>
      </c>
      <c r="C138" s="59">
        <v>80</v>
      </c>
      <c r="D138" s="59" t="s">
        <v>206</v>
      </c>
      <c r="E138" s="59" t="s">
        <v>207</v>
      </c>
      <c r="F138" s="59" t="s">
        <v>514</v>
      </c>
    </row>
    <row r="139" spans="1:6" x14ac:dyDescent="0.2">
      <c r="A139" s="59">
        <v>341</v>
      </c>
      <c r="B139" s="59" t="s">
        <v>48</v>
      </c>
      <c r="C139" s="59">
        <v>80</v>
      </c>
      <c r="D139" s="59" t="s">
        <v>203</v>
      </c>
      <c r="E139" s="59" t="s">
        <v>204</v>
      </c>
      <c r="F139" s="59" t="s">
        <v>514</v>
      </c>
    </row>
    <row r="140" spans="1:6" x14ac:dyDescent="0.2">
      <c r="A140" s="59">
        <v>342</v>
      </c>
      <c r="B140" s="59" t="s">
        <v>48</v>
      </c>
      <c r="C140" s="59">
        <v>80</v>
      </c>
      <c r="D140" s="59" t="s">
        <v>115</v>
      </c>
      <c r="E140" s="59" t="s">
        <v>116</v>
      </c>
      <c r="F140" s="59" t="s">
        <v>500</v>
      </c>
    </row>
    <row r="141" spans="1:6" x14ac:dyDescent="0.2">
      <c r="A141" s="59">
        <v>343</v>
      </c>
      <c r="B141" s="59" t="s">
        <v>48</v>
      </c>
      <c r="C141" s="59">
        <v>80</v>
      </c>
      <c r="D141" s="59" t="s">
        <v>102</v>
      </c>
      <c r="F141" s="59" t="s">
        <v>503</v>
      </c>
    </row>
    <row r="142" spans="1:6" x14ac:dyDescent="0.2">
      <c r="A142" s="59">
        <v>351</v>
      </c>
      <c r="B142" s="59" t="s">
        <v>65</v>
      </c>
      <c r="C142" s="59">
        <v>80</v>
      </c>
      <c r="D142" s="59" t="s">
        <v>206</v>
      </c>
      <c r="E142" s="59" t="s">
        <v>210</v>
      </c>
      <c r="F142" s="59" t="s">
        <v>514</v>
      </c>
    </row>
    <row r="143" spans="1:6" x14ac:dyDescent="0.2">
      <c r="A143" s="59">
        <v>352</v>
      </c>
      <c r="B143" s="59" t="s">
        <v>65</v>
      </c>
      <c r="C143" s="59">
        <v>80</v>
      </c>
      <c r="D143" s="59" t="s">
        <v>213</v>
      </c>
      <c r="E143" s="59" t="s">
        <v>214</v>
      </c>
      <c r="F143" s="59" t="s">
        <v>515</v>
      </c>
    </row>
    <row r="144" spans="1:6" x14ac:dyDescent="0.2">
      <c r="A144" s="59">
        <v>353</v>
      </c>
      <c r="B144" s="59" t="s">
        <v>65</v>
      </c>
      <c r="C144" s="59">
        <v>80</v>
      </c>
      <c r="D144" s="59" t="s">
        <v>217</v>
      </c>
      <c r="E144" s="59" t="s">
        <v>218</v>
      </c>
      <c r="F144" s="59" t="s">
        <v>515</v>
      </c>
    </row>
    <row r="145" spans="1:6" x14ac:dyDescent="0.2">
      <c r="A145" s="59">
        <v>354</v>
      </c>
      <c r="B145" s="59" t="s">
        <v>65</v>
      </c>
      <c r="C145" s="59">
        <v>80</v>
      </c>
      <c r="D145" s="59" t="s">
        <v>167</v>
      </c>
      <c r="E145" s="59" t="s">
        <v>168</v>
      </c>
      <c r="F145" s="59" t="s">
        <v>503</v>
      </c>
    </row>
    <row r="146" spans="1:6" x14ac:dyDescent="0.2">
      <c r="A146" s="59">
        <v>355</v>
      </c>
      <c r="B146" s="59" t="s">
        <v>65</v>
      </c>
      <c r="C146" s="59">
        <v>80</v>
      </c>
      <c r="D146" s="59" t="s">
        <v>171</v>
      </c>
      <c r="E146" s="59" t="s">
        <v>172</v>
      </c>
      <c r="F146" s="59" t="s">
        <v>503</v>
      </c>
    </row>
    <row r="147" spans="1:6" x14ac:dyDescent="0.2">
      <c r="A147" s="59">
        <v>356</v>
      </c>
      <c r="B147" s="59" t="s">
        <v>65</v>
      </c>
      <c r="C147" s="59">
        <v>80</v>
      </c>
      <c r="D147" s="59" t="s">
        <v>173</v>
      </c>
      <c r="E147" s="59" t="s">
        <v>174</v>
      </c>
      <c r="F147" s="59" t="s">
        <v>503</v>
      </c>
    </row>
    <row r="148" spans="1:6" x14ac:dyDescent="0.2">
      <c r="A148" s="59">
        <v>357</v>
      </c>
      <c r="B148" s="59" t="s">
        <v>65</v>
      </c>
      <c r="C148" s="59">
        <v>80</v>
      </c>
      <c r="D148" s="59" t="s">
        <v>177</v>
      </c>
      <c r="E148" s="59" t="s">
        <v>178</v>
      </c>
      <c r="F148" s="59" t="s">
        <v>511</v>
      </c>
    </row>
    <row r="149" spans="1:6" x14ac:dyDescent="0.2">
      <c r="A149" s="59">
        <v>358</v>
      </c>
      <c r="B149" s="59" t="s">
        <v>65</v>
      </c>
      <c r="C149" s="59">
        <v>80</v>
      </c>
      <c r="D149" s="59" t="s">
        <v>181</v>
      </c>
      <c r="E149" s="59" t="s">
        <v>182</v>
      </c>
      <c r="F149" s="59" t="s">
        <v>511</v>
      </c>
    </row>
    <row r="150" spans="1:6" x14ac:dyDescent="0.2">
      <c r="A150" s="59">
        <v>359</v>
      </c>
      <c r="B150" s="59" t="s">
        <v>65</v>
      </c>
      <c r="C150" s="59">
        <v>80</v>
      </c>
      <c r="D150" s="59" t="s">
        <v>195</v>
      </c>
      <c r="E150" s="59" t="s">
        <v>570</v>
      </c>
      <c r="F150" s="59" t="s">
        <v>513</v>
      </c>
    </row>
    <row r="151" spans="1:6" x14ac:dyDescent="0.2">
      <c r="A151" s="59">
        <v>360</v>
      </c>
      <c r="B151" s="59" t="s">
        <v>65</v>
      </c>
      <c r="C151" s="59">
        <v>80</v>
      </c>
      <c r="D151" s="59" t="s">
        <v>192</v>
      </c>
      <c r="E151" s="59" t="s">
        <v>193</v>
      </c>
      <c r="F151" s="59" t="s">
        <v>512</v>
      </c>
    </row>
    <row r="152" spans="1:6" x14ac:dyDescent="0.2">
      <c r="A152" s="59">
        <v>361</v>
      </c>
      <c r="B152" s="59" t="s">
        <v>65</v>
      </c>
      <c r="C152" s="59">
        <v>80</v>
      </c>
      <c r="D152" s="59" t="s">
        <v>199</v>
      </c>
      <c r="E152" s="59" t="s">
        <v>200</v>
      </c>
      <c r="F152" s="59" t="s">
        <v>513</v>
      </c>
    </row>
    <row r="153" spans="1:6" x14ac:dyDescent="0.2">
      <c r="A153" s="59">
        <v>362</v>
      </c>
      <c r="B153" s="59" t="s">
        <v>65</v>
      </c>
      <c r="C153" s="59">
        <v>80</v>
      </c>
      <c r="D153" s="59" t="s">
        <v>195</v>
      </c>
      <c r="E153" s="59" t="s">
        <v>196</v>
      </c>
      <c r="F153" s="59" t="s">
        <v>512</v>
      </c>
    </row>
    <row r="154" spans="1:6" x14ac:dyDescent="0.2">
      <c r="A154" s="59">
        <v>363</v>
      </c>
      <c r="B154" s="59" t="s">
        <v>65</v>
      </c>
      <c r="C154" s="59">
        <v>80</v>
      </c>
      <c r="D154" s="59" t="s">
        <v>122</v>
      </c>
      <c r="E154" s="59" t="s">
        <v>123</v>
      </c>
      <c r="F154" s="59" t="s">
        <v>41</v>
      </c>
    </row>
    <row r="155" spans="1:6" x14ac:dyDescent="0.2">
      <c r="A155" s="59">
        <v>364</v>
      </c>
      <c r="B155" s="59" t="s">
        <v>65</v>
      </c>
      <c r="C155" s="59">
        <v>80</v>
      </c>
      <c r="D155" s="59" t="s">
        <v>119</v>
      </c>
      <c r="E155" s="59" t="s">
        <v>120</v>
      </c>
      <c r="F155" s="59" t="s">
        <v>41</v>
      </c>
    </row>
    <row r="156" spans="1:6" x14ac:dyDescent="0.2">
      <c r="A156" s="59">
        <v>365</v>
      </c>
      <c r="B156" s="59" t="s">
        <v>65</v>
      </c>
      <c r="C156" s="59">
        <v>80</v>
      </c>
      <c r="D156" s="59" t="s">
        <v>55</v>
      </c>
      <c r="E156" s="59" t="s">
        <v>134</v>
      </c>
      <c r="F156" s="59" t="s">
        <v>508</v>
      </c>
    </row>
    <row r="157" spans="1:6" x14ac:dyDescent="0.2">
      <c r="A157" s="59">
        <v>366</v>
      </c>
      <c r="B157" s="59" t="s">
        <v>65</v>
      </c>
      <c r="C157" s="59">
        <v>80</v>
      </c>
      <c r="D157" s="59" t="s">
        <v>137</v>
      </c>
      <c r="E157" s="59" t="s">
        <v>138</v>
      </c>
      <c r="F157" s="59" t="s">
        <v>508</v>
      </c>
    </row>
    <row r="158" spans="1:6" x14ac:dyDescent="0.2">
      <c r="A158" s="59">
        <v>367</v>
      </c>
      <c r="B158" s="59" t="s">
        <v>65</v>
      </c>
      <c r="C158" s="59">
        <v>80</v>
      </c>
      <c r="D158" s="59" t="s">
        <v>143</v>
      </c>
      <c r="E158" s="59" t="s">
        <v>144</v>
      </c>
      <c r="F158" s="59" t="s">
        <v>502</v>
      </c>
    </row>
    <row r="159" spans="1:6" x14ac:dyDescent="0.2">
      <c r="A159" s="59">
        <v>368</v>
      </c>
      <c r="B159" s="59" t="s">
        <v>65</v>
      </c>
      <c r="C159" s="59">
        <v>80</v>
      </c>
      <c r="D159" s="59" t="s">
        <v>147</v>
      </c>
      <c r="E159" s="59" t="s">
        <v>148</v>
      </c>
      <c r="F159" s="59" t="s">
        <v>502</v>
      </c>
    </row>
    <row r="160" spans="1:6" x14ac:dyDescent="0.2">
      <c r="A160" s="59">
        <v>369</v>
      </c>
      <c r="B160" s="59" t="s">
        <v>65</v>
      </c>
      <c r="C160" s="59">
        <v>80</v>
      </c>
      <c r="D160" s="59" t="s">
        <v>157</v>
      </c>
      <c r="E160" s="59" t="s">
        <v>158</v>
      </c>
      <c r="F160" s="59" t="s">
        <v>510</v>
      </c>
    </row>
    <row r="161" spans="1:6" x14ac:dyDescent="0.2">
      <c r="A161" s="59">
        <v>370</v>
      </c>
      <c r="B161" s="59" t="s">
        <v>65</v>
      </c>
      <c r="C161" s="59">
        <v>80</v>
      </c>
      <c r="D161" s="59" t="s">
        <v>161</v>
      </c>
      <c r="E161" s="59" t="s">
        <v>162</v>
      </c>
      <c r="F161" s="59" t="s">
        <v>510</v>
      </c>
    </row>
    <row r="162" spans="1:6" x14ac:dyDescent="0.2">
      <c r="A162" s="59">
        <v>371</v>
      </c>
      <c r="B162" s="59" t="s">
        <v>65</v>
      </c>
      <c r="C162" s="59">
        <v>80</v>
      </c>
      <c r="D162" s="59" t="s">
        <v>429</v>
      </c>
      <c r="E162" s="59" t="s">
        <v>430</v>
      </c>
      <c r="F162" s="59" t="s">
        <v>535</v>
      </c>
    </row>
    <row r="163" spans="1:6" x14ac:dyDescent="0.2">
      <c r="A163" s="59">
        <v>372</v>
      </c>
      <c r="B163" s="59" t="s">
        <v>65</v>
      </c>
      <c r="C163" s="59">
        <v>80</v>
      </c>
      <c r="D163" s="59" t="s">
        <v>151</v>
      </c>
      <c r="E163" s="59" t="s">
        <v>152</v>
      </c>
      <c r="F163" s="59" t="s">
        <v>509</v>
      </c>
    </row>
    <row r="164" spans="1:6" x14ac:dyDescent="0.2">
      <c r="A164" s="59">
        <v>373</v>
      </c>
      <c r="B164" s="59" t="s">
        <v>65</v>
      </c>
      <c r="C164" s="59">
        <v>80</v>
      </c>
      <c r="D164" s="59" t="s">
        <v>91</v>
      </c>
      <c r="E164" s="59" t="s">
        <v>155</v>
      </c>
      <c r="F164" s="59" t="s">
        <v>509</v>
      </c>
    </row>
    <row r="165" spans="1:6" x14ac:dyDescent="0.2">
      <c r="A165" s="59">
        <v>374</v>
      </c>
      <c r="B165" s="59" t="s">
        <v>65</v>
      </c>
      <c r="C165" s="59">
        <v>80</v>
      </c>
      <c r="D165" s="59" t="s">
        <v>49</v>
      </c>
      <c r="E165" s="59" t="s">
        <v>185</v>
      </c>
      <c r="F165" s="59" t="s">
        <v>505</v>
      </c>
    </row>
    <row r="166" spans="1:6" x14ac:dyDescent="0.2">
      <c r="A166" s="59">
        <v>375</v>
      </c>
      <c r="B166" s="59" t="s">
        <v>65</v>
      </c>
      <c r="C166" s="59">
        <v>80</v>
      </c>
      <c r="D166" s="59" t="s">
        <v>188</v>
      </c>
      <c r="E166" s="59" t="s">
        <v>189</v>
      </c>
      <c r="F166" s="59" t="s">
        <v>505</v>
      </c>
    </row>
    <row r="167" spans="1:6" x14ac:dyDescent="0.2">
      <c r="A167" s="59">
        <v>376</v>
      </c>
      <c r="B167" s="59" t="s">
        <v>65</v>
      </c>
      <c r="C167" s="59">
        <v>80</v>
      </c>
      <c r="D167" s="59" t="s">
        <v>126</v>
      </c>
      <c r="E167" s="59" t="s">
        <v>127</v>
      </c>
      <c r="F167" s="59" t="s">
        <v>507</v>
      </c>
    </row>
    <row r="168" spans="1:6" x14ac:dyDescent="0.2">
      <c r="A168" s="59">
        <v>377</v>
      </c>
      <c r="B168" s="59" t="s">
        <v>65</v>
      </c>
      <c r="C168" s="59">
        <v>80</v>
      </c>
      <c r="D168" s="59" t="s">
        <v>130</v>
      </c>
      <c r="E168" s="59" t="s">
        <v>131</v>
      </c>
      <c r="F168" s="59" t="s">
        <v>507</v>
      </c>
    </row>
    <row r="169" spans="1:6" x14ac:dyDescent="0.2">
      <c r="A169" s="59">
        <v>378</v>
      </c>
      <c r="B169" s="59" t="s">
        <v>65</v>
      </c>
      <c r="C169" s="59">
        <v>80</v>
      </c>
      <c r="D169" s="59" t="s">
        <v>110</v>
      </c>
      <c r="E169" s="59" t="s">
        <v>111</v>
      </c>
      <c r="F169" s="59" t="s">
        <v>500</v>
      </c>
    </row>
    <row r="170" spans="1:6" x14ac:dyDescent="0.2">
      <c r="A170" s="59">
        <v>379</v>
      </c>
      <c r="B170" s="59" t="s">
        <v>65</v>
      </c>
      <c r="C170" s="59">
        <v>80</v>
      </c>
      <c r="D170" s="59" t="s">
        <v>113</v>
      </c>
      <c r="E170" s="59" t="s">
        <v>114</v>
      </c>
      <c r="F170" s="59" t="s">
        <v>500</v>
      </c>
    </row>
    <row r="171" spans="1:6" x14ac:dyDescent="0.2">
      <c r="A171" s="59">
        <v>380</v>
      </c>
      <c r="B171" s="59" t="s">
        <v>65</v>
      </c>
      <c r="C171" s="59">
        <v>80</v>
      </c>
      <c r="D171" s="59" t="s">
        <v>208</v>
      </c>
      <c r="E171" s="59" t="s">
        <v>209</v>
      </c>
      <c r="F171" s="59" t="s">
        <v>514</v>
      </c>
    </row>
    <row r="172" spans="1:6" x14ac:dyDescent="0.2">
      <c r="A172" s="59">
        <v>381</v>
      </c>
      <c r="B172" s="59" t="s">
        <v>65</v>
      </c>
      <c r="C172" s="59">
        <v>80</v>
      </c>
      <c r="D172" s="59" t="s">
        <v>205</v>
      </c>
      <c r="E172" s="59" t="s">
        <v>187</v>
      </c>
      <c r="F172" s="59" t="s">
        <v>514</v>
      </c>
    </row>
    <row r="173" spans="1:6" x14ac:dyDescent="0.2">
      <c r="A173" s="59">
        <v>382</v>
      </c>
      <c r="B173" s="59" t="s">
        <v>72</v>
      </c>
      <c r="C173" s="59">
        <v>80</v>
      </c>
      <c r="D173" s="59" t="s">
        <v>372</v>
      </c>
      <c r="E173" s="59" t="s">
        <v>373</v>
      </c>
      <c r="F173" s="59" t="s">
        <v>526</v>
      </c>
    </row>
    <row r="174" spans="1:6" x14ac:dyDescent="0.2">
      <c r="A174" s="59">
        <v>383</v>
      </c>
      <c r="B174" s="59" t="s">
        <v>72</v>
      </c>
      <c r="C174" s="59">
        <v>80</v>
      </c>
      <c r="D174" s="59" t="s">
        <v>28</v>
      </c>
      <c r="E174" s="59" t="s">
        <v>369</v>
      </c>
      <c r="F174" s="59" t="s">
        <v>525</v>
      </c>
    </row>
    <row r="175" spans="1:6" x14ac:dyDescent="0.2">
      <c r="A175" s="59">
        <v>384</v>
      </c>
      <c r="B175" s="59" t="s">
        <v>65</v>
      </c>
      <c r="C175" s="59">
        <v>80</v>
      </c>
      <c r="D175" s="59" t="s">
        <v>139</v>
      </c>
      <c r="E175" s="59" t="s">
        <v>140</v>
      </c>
      <c r="F175" s="59" t="s">
        <v>501</v>
      </c>
    </row>
    <row r="176" spans="1:6" x14ac:dyDescent="0.2">
      <c r="A176" s="59">
        <v>385</v>
      </c>
      <c r="B176" s="59" t="s">
        <v>72</v>
      </c>
      <c r="C176" s="59">
        <v>80</v>
      </c>
      <c r="D176" s="59" t="s">
        <v>370</v>
      </c>
      <c r="E176" s="59" t="s">
        <v>371</v>
      </c>
      <c r="F176" s="59" t="s">
        <v>524</v>
      </c>
    </row>
    <row r="177" spans="1:6" x14ac:dyDescent="0.2">
      <c r="A177" s="59">
        <v>401</v>
      </c>
      <c r="B177" s="59" t="s">
        <v>66</v>
      </c>
      <c r="C177" s="59">
        <v>80</v>
      </c>
      <c r="D177" s="59" t="s">
        <v>223</v>
      </c>
      <c r="E177" s="59" t="s">
        <v>224</v>
      </c>
      <c r="F177" s="59" t="s">
        <v>501</v>
      </c>
    </row>
    <row r="178" spans="1:6" x14ac:dyDescent="0.2">
      <c r="A178" s="59">
        <v>402</v>
      </c>
      <c r="B178" s="59" t="s">
        <v>66</v>
      </c>
      <c r="C178" s="59">
        <v>80</v>
      </c>
      <c r="D178" s="59" t="s">
        <v>225</v>
      </c>
      <c r="E178" s="59" t="s">
        <v>226</v>
      </c>
      <c r="F178" s="59" t="s">
        <v>501</v>
      </c>
    </row>
    <row r="179" spans="1:6" x14ac:dyDescent="0.2">
      <c r="A179" s="59">
        <v>403</v>
      </c>
      <c r="B179" s="59" t="s">
        <v>66</v>
      </c>
      <c r="C179" s="59">
        <v>80</v>
      </c>
      <c r="D179" s="59" t="s">
        <v>227</v>
      </c>
      <c r="E179" s="59" t="s">
        <v>228</v>
      </c>
      <c r="F179" s="59" t="s">
        <v>501</v>
      </c>
    </row>
    <row r="180" spans="1:6" x14ac:dyDescent="0.2">
      <c r="A180" s="59">
        <v>404</v>
      </c>
      <c r="B180" s="59" t="s">
        <v>66</v>
      </c>
      <c r="C180" s="59">
        <v>80</v>
      </c>
      <c r="D180" s="59" t="s">
        <v>229</v>
      </c>
      <c r="E180" s="59" t="s">
        <v>230</v>
      </c>
      <c r="F180" s="59" t="s">
        <v>501</v>
      </c>
    </row>
    <row r="181" spans="1:6" x14ac:dyDescent="0.2">
      <c r="A181" s="59">
        <v>405</v>
      </c>
      <c r="B181" s="59" t="s">
        <v>66</v>
      </c>
      <c r="C181" s="59">
        <v>80</v>
      </c>
      <c r="D181" s="59" t="s">
        <v>221</v>
      </c>
      <c r="E181" s="59" t="s">
        <v>222</v>
      </c>
      <c r="F181" s="59" t="s">
        <v>500</v>
      </c>
    </row>
    <row r="182" spans="1:6" x14ac:dyDescent="0.2">
      <c r="A182" s="59">
        <v>406</v>
      </c>
      <c r="B182" s="59" t="s">
        <v>66</v>
      </c>
      <c r="C182" s="59">
        <v>80</v>
      </c>
      <c r="D182" s="59" t="s">
        <v>231</v>
      </c>
      <c r="E182" s="59" t="s">
        <v>232</v>
      </c>
      <c r="F182" s="59" t="s">
        <v>505</v>
      </c>
    </row>
    <row r="183" spans="1:6" x14ac:dyDescent="0.2">
      <c r="A183" s="59">
        <v>407</v>
      </c>
      <c r="B183" s="59" t="s">
        <v>66</v>
      </c>
      <c r="C183" s="59">
        <v>80</v>
      </c>
      <c r="D183" s="59" t="s">
        <v>31</v>
      </c>
      <c r="E183" s="59" t="s">
        <v>233</v>
      </c>
      <c r="F183" s="59" t="s">
        <v>505</v>
      </c>
    </row>
    <row r="184" spans="1:6" x14ac:dyDescent="0.2">
      <c r="A184" s="59">
        <v>408</v>
      </c>
      <c r="B184" s="59" t="s">
        <v>66</v>
      </c>
      <c r="C184" s="59">
        <v>80</v>
      </c>
      <c r="D184" s="59" t="s">
        <v>234</v>
      </c>
      <c r="E184" s="59" t="s">
        <v>235</v>
      </c>
      <c r="F184" s="59" t="s">
        <v>505</v>
      </c>
    </row>
    <row r="185" spans="1:6" x14ac:dyDescent="0.2">
      <c r="A185" s="59">
        <v>409</v>
      </c>
      <c r="B185" s="59" t="s">
        <v>66</v>
      </c>
      <c r="C185" s="59">
        <v>80</v>
      </c>
      <c r="D185" s="59" t="s">
        <v>236</v>
      </c>
      <c r="E185" s="59" t="s">
        <v>237</v>
      </c>
      <c r="F185" s="59" t="s">
        <v>514</v>
      </c>
    </row>
    <row r="186" spans="1:6" x14ac:dyDescent="0.2">
      <c r="A186" s="59">
        <v>410</v>
      </c>
      <c r="B186" s="59" t="s">
        <v>71</v>
      </c>
      <c r="C186" s="59">
        <v>80</v>
      </c>
      <c r="D186" s="59" t="s">
        <v>491</v>
      </c>
      <c r="E186" s="59" t="s">
        <v>492</v>
      </c>
      <c r="F186" s="59" t="s">
        <v>536</v>
      </c>
    </row>
    <row r="187" spans="1:6" x14ac:dyDescent="0.2">
      <c r="A187" s="59">
        <v>411</v>
      </c>
      <c r="B187" s="59" t="s">
        <v>66</v>
      </c>
      <c r="C187" s="59">
        <v>80</v>
      </c>
      <c r="D187" s="59" t="s">
        <v>102</v>
      </c>
      <c r="F187" s="59" t="s">
        <v>505</v>
      </c>
    </row>
    <row r="188" spans="1:6" x14ac:dyDescent="0.2">
      <c r="A188" s="59">
        <v>412</v>
      </c>
      <c r="B188" s="59" t="s">
        <v>71</v>
      </c>
      <c r="C188" s="59">
        <v>80</v>
      </c>
      <c r="D188" s="59" t="s">
        <v>357</v>
      </c>
      <c r="E188" s="59" t="s">
        <v>358</v>
      </c>
      <c r="F188" s="59" t="s">
        <v>530</v>
      </c>
    </row>
    <row r="189" spans="1:6" x14ac:dyDescent="0.2">
      <c r="A189" s="59">
        <v>413</v>
      </c>
      <c r="B189" s="59" t="s">
        <v>71</v>
      </c>
      <c r="C189" s="59">
        <v>80</v>
      </c>
      <c r="D189" s="59" t="s">
        <v>363</v>
      </c>
      <c r="E189" s="59" t="s">
        <v>364</v>
      </c>
      <c r="F189" s="59" t="s">
        <v>530</v>
      </c>
    </row>
    <row r="190" spans="1:6" x14ac:dyDescent="0.2">
      <c r="A190" s="59">
        <v>414</v>
      </c>
      <c r="B190" s="59" t="s">
        <v>71</v>
      </c>
      <c r="C190" s="59">
        <v>80</v>
      </c>
      <c r="D190" s="59" t="s">
        <v>353</v>
      </c>
      <c r="E190" s="59" t="s">
        <v>354</v>
      </c>
      <c r="F190" s="59" t="s">
        <v>523</v>
      </c>
    </row>
    <row r="191" spans="1:6" x14ac:dyDescent="0.2">
      <c r="A191" s="59">
        <v>415</v>
      </c>
      <c r="B191" s="59" t="s">
        <v>66</v>
      </c>
      <c r="C191" s="59">
        <v>80</v>
      </c>
      <c r="D191" s="59" t="s">
        <v>238</v>
      </c>
      <c r="E191" s="59" t="s">
        <v>239</v>
      </c>
      <c r="F191" s="59" t="s">
        <v>516</v>
      </c>
    </row>
    <row r="192" spans="1:6" x14ac:dyDescent="0.2">
      <c r="A192" s="59">
        <v>416</v>
      </c>
      <c r="B192" s="59" t="s">
        <v>66</v>
      </c>
      <c r="C192" s="59">
        <v>80</v>
      </c>
      <c r="D192" s="59" t="s">
        <v>240</v>
      </c>
      <c r="E192" s="59" t="s">
        <v>241</v>
      </c>
      <c r="F192" s="59" t="s">
        <v>516</v>
      </c>
    </row>
    <row r="193" spans="1:6" x14ac:dyDescent="0.2">
      <c r="A193" s="59">
        <v>417</v>
      </c>
      <c r="B193" s="59" t="s">
        <v>66</v>
      </c>
      <c r="C193" s="59">
        <v>80</v>
      </c>
      <c r="D193" s="59" t="s">
        <v>242</v>
      </c>
      <c r="E193" s="59" t="s">
        <v>243</v>
      </c>
      <c r="F193" s="59" t="s">
        <v>516</v>
      </c>
    </row>
    <row r="194" spans="1:6" x14ac:dyDescent="0.2">
      <c r="A194" s="59">
        <v>418</v>
      </c>
      <c r="B194" s="59" t="s">
        <v>66</v>
      </c>
      <c r="C194" s="59">
        <v>80</v>
      </c>
      <c r="D194" s="59" t="s">
        <v>244</v>
      </c>
      <c r="E194" s="59" t="s">
        <v>245</v>
      </c>
      <c r="F194" s="59" t="s">
        <v>516</v>
      </c>
    </row>
    <row r="195" spans="1:6" x14ac:dyDescent="0.2">
      <c r="A195" s="59">
        <v>419</v>
      </c>
      <c r="B195" s="59" t="s">
        <v>71</v>
      </c>
      <c r="C195" s="59">
        <v>80</v>
      </c>
      <c r="D195" s="59" t="s">
        <v>359</v>
      </c>
      <c r="E195" s="59" t="s">
        <v>360</v>
      </c>
      <c r="F195" s="59" t="s">
        <v>530</v>
      </c>
    </row>
    <row r="196" spans="1:6" x14ac:dyDescent="0.2">
      <c r="A196" s="59">
        <v>420</v>
      </c>
      <c r="B196" s="59" t="s">
        <v>71</v>
      </c>
      <c r="C196" s="59">
        <v>80</v>
      </c>
      <c r="D196" s="59" t="s">
        <v>361</v>
      </c>
      <c r="E196" s="59" t="s">
        <v>362</v>
      </c>
      <c r="F196" s="59" t="s">
        <v>530</v>
      </c>
    </row>
    <row r="197" spans="1:6" x14ac:dyDescent="0.2">
      <c r="A197" s="59">
        <v>421</v>
      </c>
      <c r="B197" s="59" t="s">
        <v>71</v>
      </c>
      <c r="C197" s="59">
        <v>80</v>
      </c>
      <c r="D197" s="59" t="s">
        <v>349</v>
      </c>
      <c r="E197" s="59" t="s">
        <v>350</v>
      </c>
      <c r="F197" s="59" t="s">
        <v>523</v>
      </c>
    </row>
    <row r="198" spans="1:6" x14ac:dyDescent="0.2">
      <c r="A198" s="59">
        <v>422</v>
      </c>
      <c r="B198" s="59" t="s">
        <v>71</v>
      </c>
      <c r="C198" s="59">
        <v>80</v>
      </c>
      <c r="D198" s="59" t="s">
        <v>351</v>
      </c>
      <c r="E198" s="59" t="s">
        <v>352</v>
      </c>
      <c r="F198" s="59" t="s">
        <v>523</v>
      </c>
    </row>
    <row r="199" spans="1:6" x14ac:dyDescent="0.2">
      <c r="A199" s="59">
        <v>423</v>
      </c>
      <c r="B199" s="59" t="s">
        <v>71</v>
      </c>
      <c r="C199" s="59">
        <v>80</v>
      </c>
      <c r="D199" s="59" t="s">
        <v>355</v>
      </c>
      <c r="E199" s="59" t="s">
        <v>356</v>
      </c>
      <c r="F199" s="59" t="s">
        <v>523</v>
      </c>
    </row>
    <row r="200" spans="1:6" x14ac:dyDescent="0.2">
      <c r="A200" s="59">
        <v>424</v>
      </c>
      <c r="B200" s="59" t="s">
        <v>71</v>
      </c>
      <c r="C200" s="59">
        <v>80</v>
      </c>
      <c r="D200" s="59" t="s">
        <v>338</v>
      </c>
      <c r="E200" s="59" t="s">
        <v>339</v>
      </c>
      <c r="F200" s="59" t="s">
        <v>529</v>
      </c>
    </row>
    <row r="201" spans="1:6" x14ac:dyDescent="0.2">
      <c r="A201" s="59">
        <v>425</v>
      </c>
      <c r="B201" s="59" t="s">
        <v>71</v>
      </c>
      <c r="C201" s="59">
        <v>80</v>
      </c>
      <c r="D201" s="59" t="s">
        <v>340</v>
      </c>
      <c r="E201" s="59" t="s">
        <v>341</v>
      </c>
      <c r="F201" s="59" t="s">
        <v>529</v>
      </c>
    </row>
    <row r="202" spans="1:6" x14ac:dyDescent="0.2">
      <c r="A202" s="59">
        <v>426</v>
      </c>
      <c r="B202" s="59" t="s">
        <v>71</v>
      </c>
      <c r="C202" s="59">
        <v>80</v>
      </c>
      <c r="D202" s="59" t="s">
        <v>29</v>
      </c>
      <c r="E202" s="59" t="s">
        <v>342</v>
      </c>
      <c r="F202" s="59" t="s">
        <v>529</v>
      </c>
    </row>
    <row r="203" spans="1:6" x14ac:dyDescent="0.2">
      <c r="A203" s="59">
        <v>427</v>
      </c>
      <c r="B203" s="59" t="s">
        <v>71</v>
      </c>
      <c r="C203" s="59">
        <v>80</v>
      </c>
      <c r="D203" s="59" t="s">
        <v>343</v>
      </c>
      <c r="E203" s="59" t="s">
        <v>344</v>
      </c>
      <c r="F203" s="59" t="s">
        <v>529</v>
      </c>
    </row>
    <row r="204" spans="1:6" x14ac:dyDescent="0.2">
      <c r="A204" s="59">
        <v>428</v>
      </c>
      <c r="B204" s="59" t="s">
        <v>71</v>
      </c>
      <c r="C204" s="59">
        <v>80</v>
      </c>
      <c r="D204" s="59" t="s">
        <v>345</v>
      </c>
      <c r="E204" s="59" t="s">
        <v>346</v>
      </c>
      <c r="F204" s="59" t="s">
        <v>525</v>
      </c>
    </row>
    <row r="205" spans="1:6" x14ac:dyDescent="0.2">
      <c r="A205" s="59">
        <v>429</v>
      </c>
      <c r="B205" s="59" t="s">
        <v>71</v>
      </c>
      <c r="C205" s="59">
        <v>80</v>
      </c>
      <c r="D205" s="59" t="s">
        <v>365</v>
      </c>
      <c r="E205" s="59" t="s">
        <v>366</v>
      </c>
      <c r="F205" s="59" t="s">
        <v>526</v>
      </c>
    </row>
    <row r="206" spans="1:6" x14ac:dyDescent="0.2">
      <c r="A206" s="59">
        <v>430</v>
      </c>
      <c r="B206" s="59" t="s">
        <v>71</v>
      </c>
      <c r="C206" s="59">
        <v>80</v>
      </c>
      <c r="D206" s="59" t="s">
        <v>367</v>
      </c>
      <c r="E206" s="59" t="s">
        <v>368</v>
      </c>
      <c r="F206" s="59" t="s">
        <v>526</v>
      </c>
    </row>
    <row r="207" spans="1:6" x14ac:dyDescent="0.2">
      <c r="A207" s="59">
        <v>431</v>
      </c>
      <c r="B207" s="59" t="s">
        <v>71</v>
      </c>
      <c r="C207" s="59">
        <v>80</v>
      </c>
      <c r="D207" s="59" t="s">
        <v>330</v>
      </c>
      <c r="E207" s="59" t="s">
        <v>331</v>
      </c>
      <c r="F207" s="59" t="s">
        <v>528</v>
      </c>
    </row>
    <row r="208" spans="1:6" x14ac:dyDescent="0.2">
      <c r="A208" s="59">
        <v>432</v>
      </c>
      <c r="B208" s="59" t="s">
        <v>71</v>
      </c>
      <c r="C208" s="59">
        <v>80</v>
      </c>
      <c r="D208" s="59" t="s">
        <v>332</v>
      </c>
      <c r="E208" s="59" t="s">
        <v>333</v>
      </c>
      <c r="F208" s="59" t="s">
        <v>528</v>
      </c>
    </row>
    <row r="209" spans="1:6" x14ac:dyDescent="0.2">
      <c r="A209" s="59">
        <v>433</v>
      </c>
      <c r="B209" s="59" t="s">
        <v>71</v>
      </c>
      <c r="C209" s="59">
        <v>80</v>
      </c>
      <c r="D209" s="59" t="s">
        <v>334</v>
      </c>
      <c r="E209" s="59" t="s">
        <v>335</v>
      </c>
      <c r="F209" s="59" t="s">
        <v>528</v>
      </c>
    </row>
    <row r="210" spans="1:6" x14ac:dyDescent="0.2">
      <c r="A210" s="59">
        <v>434</v>
      </c>
      <c r="B210" s="59" t="s">
        <v>71</v>
      </c>
      <c r="C210" s="59">
        <v>80</v>
      </c>
      <c r="D210" s="59" t="s">
        <v>336</v>
      </c>
      <c r="E210" s="59" t="s">
        <v>337</v>
      </c>
      <c r="F210" s="59" t="s">
        <v>528</v>
      </c>
    </row>
    <row r="211" spans="1:6" x14ac:dyDescent="0.2">
      <c r="A211" s="59">
        <v>435</v>
      </c>
      <c r="B211" s="59" t="s">
        <v>71</v>
      </c>
      <c r="C211" s="59">
        <v>80</v>
      </c>
      <c r="D211" s="59" t="s">
        <v>347</v>
      </c>
      <c r="E211" s="59" t="s">
        <v>348</v>
      </c>
      <c r="F211" s="59" t="s">
        <v>525</v>
      </c>
    </row>
    <row r="212" spans="1:6" x14ac:dyDescent="0.2">
      <c r="A212" s="59">
        <v>461</v>
      </c>
      <c r="B212" s="59" t="s">
        <v>75</v>
      </c>
      <c r="C212" s="59">
        <v>100</v>
      </c>
      <c r="D212" s="59" t="s">
        <v>483</v>
      </c>
      <c r="E212" s="59" t="s">
        <v>484</v>
      </c>
    </row>
    <row r="213" spans="1:6" x14ac:dyDescent="0.2">
      <c r="A213" s="59">
        <v>462</v>
      </c>
      <c r="B213" s="59" t="s">
        <v>75</v>
      </c>
      <c r="C213" s="59">
        <v>100</v>
      </c>
      <c r="D213" s="59" t="s">
        <v>497</v>
      </c>
      <c r="E213" s="59" t="s">
        <v>498</v>
      </c>
    </row>
    <row r="214" spans="1:6" x14ac:dyDescent="0.2">
      <c r="A214" s="59">
        <v>463</v>
      </c>
      <c r="B214" s="59" t="s">
        <v>63</v>
      </c>
      <c r="C214" s="59">
        <v>100</v>
      </c>
      <c r="D214" s="59" t="s">
        <v>81</v>
      </c>
      <c r="E214" s="59" t="s">
        <v>82</v>
      </c>
      <c r="F214" s="59" t="s">
        <v>500</v>
      </c>
    </row>
    <row r="215" spans="1:6" x14ac:dyDescent="0.2">
      <c r="A215" s="59">
        <v>464</v>
      </c>
      <c r="B215" s="59" t="s">
        <v>63</v>
      </c>
      <c r="C215" s="59">
        <v>100</v>
      </c>
      <c r="D215" s="59" t="s">
        <v>83</v>
      </c>
      <c r="E215" s="59" t="s">
        <v>84</v>
      </c>
      <c r="F215" s="59" t="s">
        <v>500</v>
      </c>
    </row>
    <row r="216" spans="1:6" x14ac:dyDescent="0.2">
      <c r="A216" s="59">
        <v>465</v>
      </c>
      <c r="B216" s="59" t="s">
        <v>63</v>
      </c>
      <c r="C216" s="59">
        <v>100</v>
      </c>
      <c r="D216" s="59" t="s">
        <v>91</v>
      </c>
      <c r="E216" s="59" t="s">
        <v>92</v>
      </c>
      <c r="F216" s="59" t="s">
        <v>504</v>
      </c>
    </row>
    <row r="217" spans="1:6" x14ac:dyDescent="0.2">
      <c r="A217" s="59">
        <v>466</v>
      </c>
      <c r="B217" s="59" t="s">
        <v>63</v>
      </c>
      <c r="C217" s="59">
        <v>100</v>
      </c>
      <c r="D217" s="59" t="s">
        <v>85</v>
      </c>
      <c r="E217" s="59" t="s">
        <v>86</v>
      </c>
      <c r="F217" s="59" t="s">
        <v>500</v>
      </c>
    </row>
    <row r="218" spans="1:6" x14ac:dyDescent="0.2">
      <c r="A218" s="59">
        <v>467</v>
      </c>
      <c r="B218" s="59" t="s">
        <v>63</v>
      </c>
      <c r="C218" s="59">
        <v>100</v>
      </c>
      <c r="D218" s="59" t="s">
        <v>87</v>
      </c>
      <c r="E218" s="59" t="s">
        <v>88</v>
      </c>
      <c r="F218" s="59" t="s">
        <v>500</v>
      </c>
    </row>
    <row r="219" spans="1:6" x14ac:dyDescent="0.2">
      <c r="A219" s="59">
        <v>468</v>
      </c>
      <c r="B219" s="59" t="s">
        <v>69</v>
      </c>
      <c r="C219" s="59">
        <v>100</v>
      </c>
      <c r="D219" s="59" t="s">
        <v>326</v>
      </c>
      <c r="E219" s="59" t="s">
        <v>327</v>
      </c>
      <c r="F219" s="59" t="s">
        <v>43</v>
      </c>
    </row>
    <row r="220" spans="1:6" x14ac:dyDescent="0.2">
      <c r="A220" s="59">
        <v>469</v>
      </c>
      <c r="B220" s="59" t="s">
        <v>63</v>
      </c>
      <c r="C220" s="59">
        <v>100</v>
      </c>
      <c r="D220" s="59" t="s">
        <v>89</v>
      </c>
      <c r="E220" s="59" t="s">
        <v>90</v>
      </c>
      <c r="F220" s="59" t="s">
        <v>500</v>
      </c>
    </row>
    <row r="221" spans="1:6" x14ac:dyDescent="0.2">
      <c r="A221" s="59">
        <v>470</v>
      </c>
      <c r="B221" s="59" t="s">
        <v>63</v>
      </c>
      <c r="C221" s="59">
        <v>100</v>
      </c>
      <c r="D221" s="59" t="s">
        <v>104</v>
      </c>
      <c r="E221" s="59" t="s">
        <v>105</v>
      </c>
      <c r="F221" s="59" t="s">
        <v>506</v>
      </c>
    </row>
    <row r="222" spans="1:6" x14ac:dyDescent="0.2">
      <c r="A222" s="59">
        <v>471</v>
      </c>
      <c r="B222" s="59" t="s">
        <v>64</v>
      </c>
      <c r="C222" s="59">
        <v>100</v>
      </c>
      <c r="D222" s="59" t="s">
        <v>106</v>
      </c>
      <c r="E222" s="59" t="s">
        <v>107</v>
      </c>
      <c r="F222" s="59" t="s">
        <v>501</v>
      </c>
    </row>
    <row r="223" spans="1:6" x14ac:dyDescent="0.2">
      <c r="A223" s="59">
        <v>472</v>
      </c>
      <c r="B223" s="59" t="s">
        <v>69</v>
      </c>
      <c r="C223" s="59">
        <v>100</v>
      </c>
      <c r="D223" s="59" t="s">
        <v>323</v>
      </c>
      <c r="E223" s="59" t="s">
        <v>324</v>
      </c>
      <c r="F223" s="59" t="s">
        <v>43</v>
      </c>
    </row>
    <row r="224" spans="1:6" x14ac:dyDescent="0.2">
      <c r="A224" s="59">
        <v>473</v>
      </c>
      <c r="B224" s="59" t="s">
        <v>63</v>
      </c>
      <c r="C224" s="59">
        <v>100</v>
      </c>
      <c r="D224" s="59" t="s">
        <v>80</v>
      </c>
      <c r="F224" s="59" t="s">
        <v>502</v>
      </c>
    </row>
    <row r="225" spans="1:6" x14ac:dyDescent="0.2">
      <c r="A225" s="59">
        <v>474</v>
      </c>
      <c r="B225" s="59" t="s">
        <v>63</v>
      </c>
      <c r="C225" s="59">
        <v>100</v>
      </c>
      <c r="D225" s="59" t="s">
        <v>94</v>
      </c>
      <c r="E225" s="59" t="s">
        <v>95</v>
      </c>
      <c r="F225" s="59" t="s">
        <v>505</v>
      </c>
    </row>
    <row r="226" spans="1:6" x14ac:dyDescent="0.2">
      <c r="A226" s="59">
        <v>475</v>
      </c>
      <c r="B226" s="59" t="s">
        <v>63</v>
      </c>
      <c r="C226" s="59">
        <v>100</v>
      </c>
      <c r="D226" s="59" t="s">
        <v>96</v>
      </c>
      <c r="E226" s="59" t="s">
        <v>97</v>
      </c>
      <c r="F226" s="59" t="s">
        <v>505</v>
      </c>
    </row>
    <row r="227" spans="1:6" x14ac:dyDescent="0.2">
      <c r="A227" s="59">
        <v>476</v>
      </c>
      <c r="B227" s="59" t="s">
        <v>69</v>
      </c>
      <c r="C227" s="59">
        <v>100</v>
      </c>
      <c r="D227" s="59" t="s">
        <v>313</v>
      </c>
      <c r="E227" s="59" t="s">
        <v>314</v>
      </c>
      <c r="F227" s="59" t="s">
        <v>525</v>
      </c>
    </row>
    <row r="228" spans="1:6" x14ac:dyDescent="0.2">
      <c r="A228" s="59">
        <v>477</v>
      </c>
      <c r="B228" s="59" t="s">
        <v>69</v>
      </c>
      <c r="C228" s="59">
        <v>100</v>
      </c>
      <c r="D228" s="59" t="s">
        <v>315</v>
      </c>
      <c r="E228" s="59" t="s">
        <v>316</v>
      </c>
      <c r="F228" s="59" t="s">
        <v>525</v>
      </c>
    </row>
    <row r="229" spans="1:6" x14ac:dyDescent="0.2">
      <c r="A229" s="59">
        <v>478</v>
      </c>
      <c r="B229" s="59" t="s">
        <v>69</v>
      </c>
      <c r="C229" s="59">
        <v>100</v>
      </c>
      <c r="D229" s="59" t="s">
        <v>317</v>
      </c>
      <c r="E229" s="59" t="s">
        <v>318</v>
      </c>
      <c r="F229" s="59" t="s">
        <v>525</v>
      </c>
    </row>
    <row r="230" spans="1:6" x14ac:dyDescent="0.2">
      <c r="A230" s="59">
        <v>479</v>
      </c>
      <c r="B230" s="59" t="s">
        <v>69</v>
      </c>
      <c r="C230" s="59">
        <v>100</v>
      </c>
      <c r="D230" s="59" t="s">
        <v>319</v>
      </c>
      <c r="E230" s="59" t="s">
        <v>320</v>
      </c>
      <c r="F230" s="59" t="s">
        <v>525</v>
      </c>
    </row>
    <row r="231" spans="1:6" x14ac:dyDescent="0.2">
      <c r="A231" s="59">
        <v>480</v>
      </c>
      <c r="B231" s="59" t="s">
        <v>69</v>
      </c>
      <c r="C231" s="59">
        <v>100</v>
      </c>
      <c r="D231" s="59" t="s">
        <v>321</v>
      </c>
      <c r="E231" s="59" t="s">
        <v>322</v>
      </c>
      <c r="F231" s="59" t="s">
        <v>526</v>
      </c>
    </row>
    <row r="232" spans="1:6" x14ac:dyDescent="0.2">
      <c r="A232" s="59">
        <v>481</v>
      </c>
      <c r="B232" s="59" t="s">
        <v>69</v>
      </c>
      <c r="C232" s="59">
        <v>100</v>
      </c>
      <c r="D232" s="59" t="s">
        <v>323</v>
      </c>
      <c r="E232" s="59" t="s">
        <v>325</v>
      </c>
      <c r="F232" s="59" t="s">
        <v>43</v>
      </c>
    </row>
    <row r="233" spans="1:6" x14ac:dyDescent="0.2">
      <c r="A233" s="59">
        <v>482</v>
      </c>
      <c r="B233" s="59" t="s">
        <v>63</v>
      </c>
      <c r="C233" s="59">
        <v>100</v>
      </c>
      <c r="D233" s="59" t="s">
        <v>100</v>
      </c>
      <c r="E233" s="59" t="s">
        <v>101</v>
      </c>
      <c r="F233" s="59" t="s">
        <v>42</v>
      </c>
    </row>
    <row r="234" spans="1:6" x14ac:dyDescent="0.2">
      <c r="A234" s="59">
        <v>483</v>
      </c>
      <c r="B234" s="59" t="s">
        <v>75</v>
      </c>
      <c r="C234" s="59">
        <v>100</v>
      </c>
      <c r="D234" s="59" t="s">
        <v>481</v>
      </c>
      <c r="E234" s="59" t="s">
        <v>482</v>
      </c>
    </row>
    <row r="235" spans="1:6" x14ac:dyDescent="0.2">
      <c r="A235" s="59">
        <v>484</v>
      </c>
      <c r="B235" s="59" t="s">
        <v>63</v>
      </c>
      <c r="C235" s="59">
        <v>100</v>
      </c>
      <c r="D235" s="59" t="s">
        <v>103</v>
      </c>
      <c r="E235" s="59" t="s">
        <v>567</v>
      </c>
      <c r="F235" s="59" t="s">
        <v>42</v>
      </c>
    </row>
    <row r="236" spans="1:6" x14ac:dyDescent="0.2">
      <c r="A236" s="59">
        <v>485</v>
      </c>
      <c r="B236" s="59" t="s">
        <v>75</v>
      </c>
      <c r="C236" s="59">
        <v>100</v>
      </c>
      <c r="D236" s="59" t="s">
        <v>477</v>
      </c>
      <c r="E236" s="59" t="s">
        <v>478</v>
      </c>
    </row>
    <row r="237" spans="1:6" x14ac:dyDescent="0.2">
      <c r="A237" s="59">
        <v>486</v>
      </c>
      <c r="B237" s="59" t="s">
        <v>70</v>
      </c>
      <c r="C237" s="59">
        <v>100</v>
      </c>
      <c r="D237" s="59" t="s">
        <v>328</v>
      </c>
      <c r="E237" s="59" t="s">
        <v>329</v>
      </c>
      <c r="F237" s="59" t="s">
        <v>527</v>
      </c>
    </row>
    <row r="238" spans="1:6" x14ac:dyDescent="0.2">
      <c r="A238" s="59">
        <v>487</v>
      </c>
      <c r="B238" s="59" t="s">
        <v>75</v>
      </c>
      <c r="C238" s="59">
        <v>100</v>
      </c>
      <c r="D238" s="59" t="s">
        <v>35</v>
      </c>
      <c r="E238" s="59" t="s">
        <v>40</v>
      </c>
    </row>
    <row r="239" spans="1:6" x14ac:dyDescent="0.2">
      <c r="A239" s="59">
        <v>488</v>
      </c>
      <c r="B239" s="59" t="s">
        <v>63</v>
      </c>
      <c r="C239" s="59">
        <v>100</v>
      </c>
      <c r="D239" s="59" t="s">
        <v>98</v>
      </c>
      <c r="E239" s="59" t="s">
        <v>99</v>
      </c>
      <c r="F239" s="59" t="s">
        <v>42</v>
      </c>
    </row>
    <row r="240" spans="1:6" x14ac:dyDescent="0.2">
      <c r="A240" s="59">
        <v>489</v>
      </c>
      <c r="B240" s="59" t="s">
        <v>63</v>
      </c>
      <c r="C240" s="59">
        <v>100</v>
      </c>
      <c r="D240" s="59" t="s">
        <v>34</v>
      </c>
      <c r="E240" s="59" t="s">
        <v>93</v>
      </c>
      <c r="F240" s="59" t="s">
        <v>503</v>
      </c>
    </row>
    <row r="241" spans="1:6" x14ac:dyDescent="0.2">
      <c r="A241" s="59">
        <v>490</v>
      </c>
      <c r="B241" s="59" t="s">
        <v>63</v>
      </c>
      <c r="C241" s="59">
        <v>100</v>
      </c>
      <c r="D241" s="59" t="s">
        <v>102</v>
      </c>
      <c r="F241" s="59" t="s">
        <v>42</v>
      </c>
    </row>
    <row r="242" spans="1:6" x14ac:dyDescent="0.2">
      <c r="C242" s="59">
        <v>80</v>
      </c>
      <c r="D242" s="59" t="s">
        <v>435</v>
      </c>
      <c r="E242" s="59" t="s">
        <v>436</v>
      </c>
    </row>
    <row r="243" spans="1:6" x14ac:dyDescent="0.2">
      <c r="C243" s="59">
        <v>80</v>
      </c>
      <c r="D243" s="59" t="s">
        <v>438</v>
      </c>
      <c r="E243" s="59" t="s">
        <v>439</v>
      </c>
    </row>
    <row r="244" spans="1:6" x14ac:dyDescent="0.2">
      <c r="C244" s="59">
        <v>90</v>
      </c>
      <c r="D244" s="59" t="s">
        <v>465</v>
      </c>
      <c r="E244" s="59" t="s">
        <v>466</v>
      </c>
    </row>
    <row r="245" spans="1:6" x14ac:dyDescent="0.2">
      <c r="B245" s="59" t="s">
        <v>75</v>
      </c>
      <c r="C245" s="59">
        <v>100</v>
      </c>
      <c r="D245" s="59" t="s">
        <v>479</v>
      </c>
      <c r="E245" s="59" t="s">
        <v>480</v>
      </c>
    </row>
  </sheetData>
  <autoFilter ref="A1:O24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3" zoomScale="90" zoomScaleNormal="90" workbookViewId="0">
      <pane ySplit="3" topLeftCell="A13" activePane="bottomLeft" state="frozen"/>
      <selection activeCell="A3" sqref="A3"/>
      <selection pane="bottomLeft" activeCell="E35" sqref="E35"/>
    </sheetView>
  </sheetViews>
  <sheetFormatPr defaultColWidth="9.140625" defaultRowHeight="14.25" outlineLevelRow="1" x14ac:dyDescent="0.2"/>
  <cols>
    <col min="1" max="1" width="12.85546875" style="30" customWidth="1"/>
    <col min="2" max="4" width="24.7109375" style="30" customWidth="1"/>
    <col min="5" max="5" width="9.85546875" style="39" customWidth="1"/>
    <col min="6" max="6" width="9.140625" style="1"/>
    <col min="7" max="16384" width="9.140625" style="30"/>
  </cols>
  <sheetData>
    <row r="1" spans="1:11" hidden="1" outlineLevel="1" x14ac:dyDescent="0.2">
      <c r="G1" s="30" t="s">
        <v>15</v>
      </c>
    </row>
    <row r="2" spans="1:11" hidden="1" outlineLevel="1" x14ac:dyDescent="0.2">
      <c r="F2" s="30"/>
    </row>
    <row r="3" spans="1:11" ht="18" collapsed="1" x14ac:dyDescent="0.25">
      <c r="A3" s="60" t="s">
        <v>556</v>
      </c>
      <c r="F3" s="30"/>
    </row>
    <row r="4" spans="1:11" ht="4.5" customHeight="1" x14ac:dyDescent="0.2">
      <c r="F4" s="30"/>
    </row>
    <row r="5" spans="1:11" s="29" customFormat="1" ht="15" x14ac:dyDescent="0.25">
      <c r="A5" s="32" t="s">
        <v>23</v>
      </c>
      <c r="B5" s="32" t="s">
        <v>1</v>
      </c>
      <c r="C5" s="32" t="s">
        <v>2</v>
      </c>
      <c r="D5" s="32" t="s">
        <v>61</v>
      </c>
      <c r="E5" s="61" t="s">
        <v>11</v>
      </c>
      <c r="F5" s="32" t="s">
        <v>9</v>
      </c>
      <c r="G5" s="32" t="s">
        <v>12</v>
      </c>
      <c r="H5" s="32" t="s">
        <v>16</v>
      </c>
      <c r="I5" s="32" t="s">
        <v>13</v>
      </c>
      <c r="J5" s="32" t="s">
        <v>10</v>
      </c>
      <c r="K5" s="32" t="s">
        <v>14</v>
      </c>
    </row>
    <row r="6" spans="1:11" x14ac:dyDescent="0.2">
      <c r="A6" s="62">
        <v>401</v>
      </c>
      <c r="B6" s="3" t="str">
        <f>IFERROR(VLOOKUP($A6,Entries!$A:$F,4,FALSE),"")</f>
        <v>Polly Webb</v>
      </c>
      <c r="C6" s="3" t="str">
        <f>IFERROR(VLOOKUP($A6,Entries!$A:$F,5,FALSE),"")</f>
        <v>Vidocq</v>
      </c>
      <c r="D6" s="3" t="str">
        <f>IFERROR(VLOOKUP($A6,Entries!$A:$F,6,FALSE),"")</f>
        <v>Cotswold Edge</v>
      </c>
      <c r="E6" s="35">
        <f>IF(SUMIF('DR (80)'!$A:$A,$A6,'DR (80)'!$D:$D)=0,"",SUMIF('DR (80)'!$A:$A,$A6,'DR (80)'!$D:$D))</f>
        <v>37.299999999999997</v>
      </c>
      <c r="F6" s="63">
        <f>IFERROR(VLOOKUP(A6,'SJ (80)'!A:D,4,FALSE),"")</f>
        <v>8</v>
      </c>
      <c r="G6" s="35">
        <f>IFERROR(VLOOKUP(A6,'XCT (80)'!A:D,4,FALSE),"")</f>
        <v>0</v>
      </c>
      <c r="H6" s="64">
        <f>IF(G6=0,SUMIF('XCT (80)'!A:A,$A6,'XCT (80)'!B:B),"")</f>
        <v>0</v>
      </c>
      <c r="I6" s="63" t="str">
        <f>IFERROR(VLOOKUP(A6,'XC (80)'!A:B,2,FALSE),"")</f>
        <v>R</v>
      </c>
      <c r="J6" s="35" t="str">
        <f>IF(F6="E","E",IF(I6="E","E",IF(F6="R","R",IF(I6="R","R",SUM(E6:F6,I6)+IF(G6="",0,IF(G6&gt;0,G6,-G6))))))</f>
        <v>R</v>
      </c>
      <c r="K6" s="3" t="str">
        <f>IFERROR(RANK(J6,J$6:J$19,1),"")</f>
        <v/>
      </c>
    </row>
    <row r="7" spans="1:11" x14ac:dyDescent="0.2">
      <c r="A7" s="62">
        <v>402</v>
      </c>
      <c r="B7" s="3" t="str">
        <f>IFERROR(VLOOKUP($A7,Entries!$A:$F,4,FALSE),"")</f>
        <v>Chloe Sharpe</v>
      </c>
      <c r="C7" s="3" t="str">
        <f>IFERROR(VLOOKUP($A7,Entries!$A:$F,5,FALSE),"")</f>
        <v>Double Prionce</v>
      </c>
      <c r="D7" s="3" t="str">
        <f>IFERROR(VLOOKUP($A7,Entries!$A:$F,6,FALSE),"")</f>
        <v>Cotswold Edge</v>
      </c>
      <c r="E7" s="35">
        <f>IF(SUMIF('DR (80)'!$A:$A,$A7,'DR (80)'!$D:$D)=0,"",SUMIF('DR (80)'!$A:$A,$A7,'DR (80)'!$D:$D))</f>
        <v>31</v>
      </c>
      <c r="F7" s="63">
        <f>IFERROR(VLOOKUP(A7,'SJ (80)'!A:D,4,FALSE),"")</f>
        <v>0</v>
      </c>
      <c r="G7" s="35">
        <f>IFERROR(VLOOKUP(A7,'XCT (80)'!A:D,4,FALSE),"")</f>
        <v>14.8</v>
      </c>
      <c r="H7" s="64">
        <v>4.45</v>
      </c>
      <c r="I7" s="63">
        <f>IFERROR(VLOOKUP(A7,'XC (80)'!A:B,2,FALSE),"")</f>
        <v>0</v>
      </c>
      <c r="J7" s="35">
        <f t="shared" ref="J7:J19" si="0">IF(F7="E","E",IF(I7="E","E",IF(F7="R","R",IF(I7="R","R",SUM(E7:F7,I7)+IF(G7="",0,IF(G7&gt;0,G7,-G7))))))</f>
        <v>45.8</v>
      </c>
      <c r="K7" s="3">
        <f t="shared" ref="K7:K19" si="1">IFERROR(RANK(J7,J$6:J$19,1),"")</f>
        <v>8</v>
      </c>
    </row>
    <row r="8" spans="1:11" x14ac:dyDescent="0.2">
      <c r="A8" s="62">
        <v>403</v>
      </c>
      <c r="B8" s="3" t="str">
        <f>IFERROR(VLOOKUP($A8,Entries!$A:$F,4,FALSE),"")</f>
        <v>Jessica Bateman</v>
      </c>
      <c r="C8" s="3" t="str">
        <f>IFERROR(VLOOKUP($A8,Entries!$A:$F,5,FALSE),"")</f>
        <v>Lazy Acres Rainey Dancer</v>
      </c>
      <c r="D8" s="3" t="str">
        <f>IFERROR(VLOOKUP($A8,Entries!$A:$F,6,FALSE),"")</f>
        <v>Cotswold Edge</v>
      </c>
      <c r="E8" s="35">
        <f>IF(SUMIF('DR (80)'!$A:$A,$A8,'DR (80)'!$D:$D)=0,"",SUMIF('DR (80)'!$A:$A,$A8,'DR (80)'!$D:$D))</f>
        <v>35.299999999999997</v>
      </c>
      <c r="F8" s="63">
        <f>IFERROR(VLOOKUP(A8,'SJ (80)'!A:D,4,FALSE),"")</f>
        <v>0</v>
      </c>
      <c r="G8" s="35">
        <f>IFERROR(VLOOKUP(A8,'XCT (80)'!A:D,4,FALSE),"")</f>
        <v>-0.8</v>
      </c>
      <c r="H8" s="64">
        <v>3.51</v>
      </c>
      <c r="I8" s="63">
        <f>IFERROR(VLOOKUP(A8,'XC (80)'!A:B,2,FALSE),"")</f>
        <v>0</v>
      </c>
      <c r="J8" s="35">
        <f t="shared" si="0"/>
        <v>36.099999999999994</v>
      </c>
      <c r="K8" s="3">
        <f t="shared" si="1"/>
        <v>4</v>
      </c>
    </row>
    <row r="9" spans="1:11" x14ac:dyDescent="0.2">
      <c r="A9" s="62">
        <v>404</v>
      </c>
      <c r="B9" s="3" t="str">
        <f>IFERROR(VLOOKUP($A9,Entries!$A:$F,4,FALSE),"")</f>
        <v>Georgina Bateman</v>
      </c>
      <c r="C9" s="3" t="str">
        <f>IFERROR(VLOOKUP($A9,Entries!$A:$F,5,FALSE),"")</f>
        <v>Little Leo</v>
      </c>
      <c r="D9" s="3" t="str">
        <f>IFERROR(VLOOKUP($A9,Entries!$A:$F,6,FALSE),"")</f>
        <v>Cotswold Edge</v>
      </c>
      <c r="E9" s="35">
        <f>IF(SUMIF('DR (80)'!$A:$A,$A9,'DR (80)'!$D:$D)=0,"",SUMIF('DR (80)'!$A:$A,$A9,'DR (80)'!$D:$D))</f>
        <v>33.799999999999997</v>
      </c>
      <c r="F9" s="63">
        <f>IFERROR(VLOOKUP(A9,'SJ (80)'!A:D,4,FALSE),"")</f>
        <v>4</v>
      </c>
      <c r="G9" s="35">
        <f>IFERROR(VLOOKUP(A9,'XCT (80)'!A:D,4,FALSE),"")</f>
        <v>1.6</v>
      </c>
      <c r="H9" s="64">
        <v>4.12</v>
      </c>
      <c r="I9" s="63">
        <f>IFERROR(VLOOKUP(A9,'XC (80)'!A:B,2,FALSE),"")</f>
        <v>0</v>
      </c>
      <c r="J9" s="35">
        <f t="shared" si="0"/>
        <v>39.4</v>
      </c>
      <c r="K9" s="3">
        <f t="shared" si="1"/>
        <v>6</v>
      </c>
    </row>
    <row r="10" spans="1:11" x14ac:dyDescent="0.2">
      <c r="A10" s="62">
        <v>405</v>
      </c>
      <c r="B10" s="3" t="str">
        <f>IFERROR(VLOOKUP($A10,Entries!$A:$F,4,FALSE),"")</f>
        <v>Jemima Tollworthy</v>
      </c>
      <c r="C10" s="3" t="str">
        <f>IFERROR(VLOOKUP($A10,Entries!$A:$F,5,FALSE),"")</f>
        <v>Norton</v>
      </c>
      <c r="D10" s="3" t="str">
        <f>IFERROR(VLOOKUP($A10,Entries!$A:$F,6,FALSE),"")</f>
        <v>Bath</v>
      </c>
      <c r="E10" s="35">
        <f>IF(SUMIF('DR (80)'!$A:$A,$A10,'DR (80)'!$D:$D)=0,"",SUMIF('DR (80)'!$A:$A,$A10,'DR (80)'!$D:$D))</f>
        <v>31.3</v>
      </c>
      <c r="F10" s="63">
        <f>IFERROR(VLOOKUP(A10,'SJ (80)'!A:D,4,FALSE),"")</f>
        <v>4</v>
      </c>
      <c r="G10" s="35">
        <f>IFERROR(VLOOKUP(A10,'XCT (80)'!A:D,4,FALSE),"")</f>
        <v>18.399999999999999</v>
      </c>
      <c r="H10" s="64">
        <v>4.54</v>
      </c>
      <c r="I10" s="63">
        <f>IFERROR(VLOOKUP(A10,'XC (80)'!A:B,2,FALSE),"")</f>
        <v>0</v>
      </c>
      <c r="J10" s="35">
        <f t="shared" si="0"/>
        <v>53.699999999999996</v>
      </c>
      <c r="K10" s="3">
        <f t="shared" si="1"/>
        <v>9</v>
      </c>
    </row>
    <row r="11" spans="1:11" x14ac:dyDescent="0.2">
      <c r="A11" s="62">
        <v>406</v>
      </c>
      <c r="B11" s="3" t="str">
        <f>IFERROR(VLOOKUP($A11,Entries!$A:$F,4,FALSE),"")</f>
        <v>Lowenna Davis</v>
      </c>
      <c r="C11" s="3" t="str">
        <f>IFERROR(VLOOKUP($A11,Entries!$A:$F,5,FALSE),"")</f>
        <v>Hope Hadi</v>
      </c>
      <c r="D11" s="3" t="str">
        <f>IFERROR(VLOOKUP($A11,Entries!$A:$F,6,FALSE),"")</f>
        <v>Swindon</v>
      </c>
      <c r="E11" s="35">
        <f>IF(SUMIF('DR (80)'!$A:$A,$A11,'DR (80)'!$D:$D)=0,"",SUMIF('DR (80)'!$A:$A,$A11,'DR (80)'!$D:$D))</f>
        <v>33.799999999999997</v>
      </c>
      <c r="F11" s="63">
        <f>IFERROR(VLOOKUP(A11,'SJ (80)'!A:D,4,FALSE),"")</f>
        <v>4</v>
      </c>
      <c r="G11" s="35">
        <f>IFERROR(VLOOKUP(A11,'XCT (80)'!A:D,4,FALSE),"")</f>
        <v>-4</v>
      </c>
      <c r="H11" s="64">
        <v>3.43</v>
      </c>
      <c r="I11" s="63">
        <f>IFERROR(VLOOKUP(A11,'XC (80)'!A:B,2,FALSE),"")</f>
        <v>0</v>
      </c>
      <c r="J11" s="35">
        <f t="shared" si="0"/>
        <v>41.8</v>
      </c>
      <c r="K11" s="3">
        <f t="shared" si="1"/>
        <v>7</v>
      </c>
    </row>
    <row r="12" spans="1:11" x14ac:dyDescent="0.2">
      <c r="A12" s="62">
        <v>407</v>
      </c>
      <c r="B12" s="3" t="str">
        <f>IFERROR(VLOOKUP($A12,Entries!$A:$F,4,FALSE),"")</f>
        <v>Olivia Down</v>
      </c>
      <c r="C12" s="3" t="str">
        <f>IFERROR(VLOOKUP($A12,Entries!$A:$F,5,FALSE),"")</f>
        <v>Genthula Thula</v>
      </c>
      <c r="D12" s="3" t="str">
        <f>IFERROR(VLOOKUP($A12,Entries!$A:$F,6,FALSE),"")</f>
        <v>Swindon</v>
      </c>
      <c r="E12" s="35">
        <f>IF(SUMIF('DR (80)'!$A:$A,$A12,'DR (80)'!$D:$D)=0,"",SUMIF('DR (80)'!$A:$A,$A12,'DR (80)'!$D:$D))</f>
        <v>36.5</v>
      </c>
      <c r="F12" s="63">
        <f>IFERROR(VLOOKUP(A12,'SJ (80)'!A:D,4,FALSE),"")</f>
        <v>0</v>
      </c>
      <c r="G12" s="35">
        <f>IFERROR(VLOOKUP(A12,'XCT (80)'!A:D,4,FALSE),"")</f>
        <v>0</v>
      </c>
      <c r="H12" s="64">
        <f>IF(G12=0,SUMIF('XCT (80)'!A:A,$A12,'XCT (80)'!B:B),"")</f>
        <v>4.07</v>
      </c>
      <c r="I12" s="63">
        <f>IFERROR(VLOOKUP(A12,'XC (80)'!A:B,2,FALSE),"")</f>
        <v>0</v>
      </c>
      <c r="J12" s="35">
        <f t="shared" si="0"/>
        <v>36.5</v>
      </c>
      <c r="K12" s="3">
        <f t="shared" si="1"/>
        <v>5</v>
      </c>
    </row>
    <row r="13" spans="1:11" x14ac:dyDescent="0.2">
      <c r="A13" s="62">
        <v>408</v>
      </c>
      <c r="B13" s="3" t="str">
        <f>IFERROR(VLOOKUP($A13,Entries!$A:$F,4,FALSE),"")</f>
        <v>Jess Saunders</v>
      </c>
      <c r="C13" s="3" t="str">
        <f>IFERROR(VLOOKUP($A13,Entries!$A:$F,5,FALSE),"")</f>
        <v>Monty</v>
      </c>
      <c r="D13" s="3" t="str">
        <f>IFERROR(VLOOKUP($A13,Entries!$A:$F,6,FALSE),"")</f>
        <v>Swindon</v>
      </c>
      <c r="E13" s="35">
        <f>IF(SUMIF('DR (80)'!$A:$A,$A13,'DR (80)'!$D:$D)=0,"",SUMIF('DR (80)'!$A:$A,$A13,'DR (80)'!$D:$D))</f>
        <v>30.3</v>
      </c>
      <c r="F13" s="63">
        <f>IFERROR(VLOOKUP(A13,'SJ (80)'!A:D,4,FALSE),"")</f>
        <v>0</v>
      </c>
      <c r="G13" s="35">
        <f>IFERROR(VLOOKUP(A13,'XCT (80)'!A:D,4,FALSE),"")</f>
        <v>0</v>
      </c>
      <c r="H13" s="64">
        <f>IF(G13=0,SUMIF('XCT (80)'!A:A,$A13,'XCT (80)'!B:B),"")</f>
        <v>3.55</v>
      </c>
      <c r="I13" s="63">
        <f>IFERROR(VLOOKUP(A13,'XC (80)'!A:B,2,FALSE),"")</f>
        <v>0</v>
      </c>
      <c r="J13" s="35">
        <f t="shared" si="0"/>
        <v>30.3</v>
      </c>
      <c r="K13" s="3">
        <f t="shared" si="1"/>
        <v>2</v>
      </c>
    </row>
    <row r="14" spans="1:11" x14ac:dyDescent="0.2">
      <c r="A14" s="62">
        <v>409</v>
      </c>
      <c r="B14" s="3" t="str">
        <f>IFERROR(VLOOKUP($A14,Entries!$A:$F,4,FALSE),"")</f>
        <v>Summer Garrett</v>
      </c>
      <c r="C14" s="3" t="str">
        <f>IFERROR(VLOOKUP($A14,Entries!$A:$F,5,FALSE),"")</f>
        <v>Whibrh</v>
      </c>
      <c r="D14" s="3" t="str">
        <f>IFERROR(VLOOKUP($A14,Entries!$A:$F,6,FALSE),"")</f>
        <v>Veteran Horse</v>
      </c>
      <c r="E14" s="35">
        <f>IF(SUMIF('DR (80)'!$A:$A,$A14,'DR (80)'!$D:$D)=0,"",SUMIF('DR (80)'!$A:$A,$A14,'DR (80)'!$D:$D))</f>
        <v>38.5</v>
      </c>
      <c r="F14" s="63" t="str">
        <f>IFERROR(VLOOKUP(A14,'SJ (80)'!A:D,4,FALSE),"")</f>
        <v>E</v>
      </c>
      <c r="G14" s="35">
        <f>IFERROR(VLOOKUP(A14,'XCT (80)'!A:D,4,FALSE),"")</f>
        <v>28</v>
      </c>
      <c r="H14" s="64">
        <v>5.18</v>
      </c>
      <c r="I14" s="63">
        <f>IFERROR(VLOOKUP(A14,'XC (80)'!A:B,2,FALSE),"")</f>
        <v>40</v>
      </c>
      <c r="J14" s="35" t="str">
        <f t="shared" si="0"/>
        <v>E</v>
      </c>
      <c r="K14" s="3" t="str">
        <f t="shared" si="1"/>
        <v/>
      </c>
    </row>
    <row r="15" spans="1:11" x14ac:dyDescent="0.2">
      <c r="A15" s="62">
        <v>411</v>
      </c>
      <c r="B15" s="3" t="str">
        <f>IFERROR(VLOOKUP($A15,Entries!$A:$F,4,FALSE),"")</f>
        <v>*space*</v>
      </c>
      <c r="C15" s="3">
        <f>IFERROR(VLOOKUP($A15,Entries!$A:$F,5,FALSE),"")</f>
        <v>0</v>
      </c>
      <c r="D15" s="3" t="str">
        <f>IFERROR(VLOOKUP($A15,Entries!$A:$F,6,FALSE),"")</f>
        <v>Swindon</v>
      </c>
      <c r="E15" s="35" t="s">
        <v>589</v>
      </c>
      <c r="F15" s="63" t="str">
        <f>IFERROR(VLOOKUP(A15,'SJ (80)'!A:D,4,FALSE),"")</f>
        <v/>
      </c>
      <c r="G15" s="35" t="str">
        <f>IFERROR(VLOOKUP(A15,'XCT (80)'!A:D,4,FALSE),"")</f>
        <v/>
      </c>
      <c r="H15" s="64" t="s">
        <v>589</v>
      </c>
      <c r="I15" s="63" t="str">
        <f>IFERROR(VLOOKUP(A15,'XC (80)'!A:B,2,FALSE),"")</f>
        <v/>
      </c>
      <c r="J15" s="35" t="s">
        <v>589</v>
      </c>
      <c r="K15" s="3" t="str">
        <f t="shared" si="1"/>
        <v/>
      </c>
    </row>
    <row r="16" spans="1:11" x14ac:dyDescent="0.2">
      <c r="A16" s="62">
        <v>415</v>
      </c>
      <c r="B16" s="3" t="str">
        <f>IFERROR(VLOOKUP($A16,Entries!$A:$F,4,FALSE),"")</f>
        <v>Morgan Kent</v>
      </c>
      <c r="C16" s="3" t="str">
        <f>IFERROR(VLOOKUP($A16,Entries!$A:$F,5,FALSE),"")</f>
        <v>Clancy's Boy</v>
      </c>
      <c r="D16" s="3" t="str">
        <f>IFERROR(VLOOKUP($A16,Entries!$A:$F,6,FALSE),"")</f>
        <v>Wessex Gold Champagne</v>
      </c>
      <c r="E16" s="35">
        <f>IF(SUMIF('DR (80)'!$A:$A,$A16,'DR (80)'!$D:$D)=0,"",SUMIF('DR (80)'!$A:$A,$A16,'DR (80)'!$D:$D))</f>
        <v>30.8</v>
      </c>
      <c r="F16" s="63">
        <f>IFERROR(VLOOKUP(A16,'SJ (80)'!A:D,4,FALSE),"")</f>
        <v>0</v>
      </c>
      <c r="G16" s="35">
        <f>IFERROR(VLOOKUP(A16,'XCT (80)'!A:D,4,FALSE),"")</f>
        <v>-2.8</v>
      </c>
      <c r="H16" s="64">
        <v>3.46</v>
      </c>
      <c r="I16" s="63">
        <f>IFERROR(VLOOKUP(A16,'XC (80)'!A:B,2,FALSE),"")</f>
        <v>0</v>
      </c>
      <c r="J16" s="35">
        <f t="shared" si="0"/>
        <v>33.6</v>
      </c>
      <c r="K16" s="3">
        <f t="shared" si="1"/>
        <v>3</v>
      </c>
    </row>
    <row r="17" spans="1:11" x14ac:dyDescent="0.2">
      <c r="A17" s="62">
        <v>416</v>
      </c>
      <c r="B17" s="3" t="str">
        <f>IFERROR(VLOOKUP($A17,Entries!$A:$F,4,FALSE),"")</f>
        <v>Sophie Barnes</v>
      </c>
      <c r="C17" s="3" t="str">
        <f>IFERROR(VLOOKUP($A17,Entries!$A:$F,5,FALSE),"")</f>
        <v>Gragreach Drift</v>
      </c>
      <c r="D17" s="3" t="str">
        <f>IFERROR(VLOOKUP($A17,Entries!$A:$F,6,FALSE),"")</f>
        <v>Wessex Gold Champagne</v>
      </c>
      <c r="E17" s="35">
        <f>IF(SUMIF('DR (80)'!$A:$A,$A17,'DR (80)'!$D:$D)=0,"",SUMIF('DR (80)'!$A:$A,$A17,'DR (80)'!$D:$D))</f>
        <v>40.799999999999997</v>
      </c>
      <c r="F17" s="63">
        <f>IFERROR(VLOOKUP(A17,'SJ (80)'!A:D,4,FALSE),"")</f>
        <v>8</v>
      </c>
      <c r="G17" s="35">
        <f>IFERROR(VLOOKUP(A17,'XCT (80)'!A:D,4,FALSE),"")</f>
        <v>9.6</v>
      </c>
      <c r="H17" s="64">
        <v>4.32</v>
      </c>
      <c r="I17" s="63">
        <f>IFERROR(VLOOKUP(A17,'XC (80)'!A:B,2,FALSE),"")</f>
        <v>20</v>
      </c>
      <c r="J17" s="35">
        <f t="shared" si="0"/>
        <v>78.399999999999991</v>
      </c>
      <c r="K17" s="3">
        <f t="shared" si="1"/>
        <v>10</v>
      </c>
    </row>
    <row r="18" spans="1:11" x14ac:dyDescent="0.2">
      <c r="A18" s="62">
        <v>417</v>
      </c>
      <c r="B18" s="3" t="str">
        <f>IFERROR(VLOOKUP($A18,Entries!$A:$F,4,FALSE),"")</f>
        <v>Ben Newman</v>
      </c>
      <c r="C18" s="3" t="str">
        <f>IFERROR(VLOOKUP($A18,Entries!$A:$F,5,FALSE),"")</f>
        <v>Brynoer Midnight Express</v>
      </c>
      <c r="D18" s="3" t="str">
        <f>IFERROR(VLOOKUP($A18,Entries!$A:$F,6,FALSE),"")</f>
        <v>Wessex Gold Champagne</v>
      </c>
      <c r="E18" s="35">
        <f>IF(SUMIF('DR (80)'!$A:$A,$A18,'DR (80)'!$D:$D)=0,"",SUMIF('DR (80)'!$A:$A,$A18,'DR (80)'!$D:$D))</f>
        <v>22.8</v>
      </c>
      <c r="F18" s="63">
        <f>IFERROR(VLOOKUP(A18,'SJ (80)'!A:D,4,FALSE),"")</f>
        <v>4</v>
      </c>
      <c r="G18" s="35">
        <f>IFERROR(VLOOKUP(A18,'XCT (80)'!A:D,4,FALSE),"")</f>
        <v>0</v>
      </c>
      <c r="H18" s="64">
        <f>IF(G18=0,SUMIF('XCT (80)'!A:A,$A18,'XCT (80)'!B:B),"")</f>
        <v>4.04</v>
      </c>
      <c r="I18" s="63">
        <f>IFERROR(VLOOKUP(A18,'XC (80)'!A:B,2,FALSE),"")</f>
        <v>0</v>
      </c>
      <c r="J18" s="35">
        <f t="shared" si="0"/>
        <v>26.8</v>
      </c>
      <c r="K18" s="3">
        <f t="shared" si="1"/>
        <v>1</v>
      </c>
    </row>
    <row r="19" spans="1:11" x14ac:dyDescent="0.2">
      <c r="A19" s="62">
        <v>418</v>
      </c>
      <c r="B19" s="3" t="str">
        <f>IFERROR(VLOOKUP($A19,Entries!$A:$F,4,FALSE),"")</f>
        <v>Rebecca Cockerton</v>
      </c>
      <c r="C19" s="3" t="str">
        <f>IFERROR(VLOOKUP($A19,Entries!$A:$F,5,FALSE),"")</f>
        <v>Armanda's Choice</v>
      </c>
      <c r="D19" s="3" t="str">
        <f>IFERROR(VLOOKUP($A19,Entries!$A:$F,6,FALSE),"")</f>
        <v>Wessex Gold Champagne</v>
      </c>
      <c r="E19" s="35">
        <f>IF(SUMIF('DR (80)'!$A:$A,$A19,'DR (80)'!$D:$D)=0,"",SUMIF('DR (80)'!$A:$A,$A19,'DR (80)'!$D:$D))</f>
        <v>32</v>
      </c>
      <c r="F19" s="63">
        <f>IFERROR(VLOOKUP(A19,'SJ (80)'!A:D,4,FALSE),"")</f>
        <v>16</v>
      </c>
      <c r="G19" s="35">
        <f>IFERROR(VLOOKUP(A19,'XCT (80)'!A:D,4,FALSE),"")</f>
        <v>9.1999999999999993</v>
      </c>
      <c r="H19" s="64" t="s">
        <v>568</v>
      </c>
      <c r="I19" s="63" t="str">
        <f>IFERROR(VLOOKUP(A19,'XC (80)'!A:B,2,FALSE),"")</f>
        <v>E</v>
      </c>
      <c r="J19" s="35" t="str">
        <f t="shared" si="0"/>
        <v>E</v>
      </c>
      <c r="K19" s="3" t="str">
        <f t="shared" si="1"/>
        <v/>
      </c>
    </row>
    <row r="20" spans="1:11" ht="4.5" customHeight="1" x14ac:dyDescent="0.2">
      <c r="F20" s="30"/>
    </row>
    <row r="21" spans="1:11" ht="18" collapsed="1" x14ac:dyDescent="0.25">
      <c r="A21" s="60" t="s">
        <v>557</v>
      </c>
      <c r="F21" s="30"/>
    </row>
    <row r="22" spans="1:11" ht="4.5" customHeight="1" x14ac:dyDescent="0.2">
      <c r="F22" s="30"/>
    </row>
    <row r="23" spans="1:11" x14ac:dyDescent="0.2">
      <c r="A23" s="62">
        <v>410</v>
      </c>
      <c r="B23" s="3" t="str">
        <f>IFERROR(VLOOKUP($A23,Entries!$A:$F,4,FALSE),"")</f>
        <v>Kate Vickery</v>
      </c>
      <c r="C23" s="3" t="str">
        <f>IFERROR(VLOOKUP($A23,Entries!$A:$F,5,FALSE),"")</f>
        <v>Makin Funambule II</v>
      </c>
      <c r="D23" s="3" t="str">
        <f>IFERROR(VLOOKUP($A23,Entries!$A:$F,6,FALSE),"")</f>
        <v>Cheltenham</v>
      </c>
      <c r="E23" s="35">
        <f>IF(SUMIF('DR (80)'!$A:$A,$A23,'DR (80)'!$D:$D)=0,"",SUMIF('DR (80)'!$A:$A,$A23,'DR (80)'!$D:$D))</f>
        <v>28.5</v>
      </c>
      <c r="F23" s="63">
        <f>IFERROR(VLOOKUP(A23,'SJ (80)'!A:D,4,FALSE),"")</f>
        <v>0</v>
      </c>
      <c r="G23" s="35">
        <f>IFERROR(VLOOKUP(A23,'XCT (80)'!A:D,4,FALSE),"")</f>
        <v>1.2</v>
      </c>
      <c r="H23" s="64">
        <v>4.1100000000000003</v>
      </c>
      <c r="I23" s="63">
        <f>IFERROR(VLOOKUP(A23,'XC (80)'!A:B,2,FALSE),"")</f>
        <v>0</v>
      </c>
      <c r="J23" s="35">
        <f t="shared" ref="J23:J43" si="2">IF(F23="E","E",IF(I23="E","E",IF(F23="R","R",IF(I23="R","R",SUM(E23:F23,I23)+IF(G23="",0,IF(G23&gt;0,G23,-G23))))))</f>
        <v>29.7</v>
      </c>
      <c r="K23" s="3">
        <f>IFERROR(RANK(J23,J$23:J$43,1),"")</f>
        <v>3</v>
      </c>
    </row>
    <row r="24" spans="1:11" x14ac:dyDescent="0.2">
      <c r="A24" s="62">
        <v>412</v>
      </c>
      <c r="B24" s="3" t="str">
        <f>IFERROR(VLOOKUP($A24,Entries!$A:$F,4,FALSE),"")</f>
        <v>Louise Esson</v>
      </c>
      <c r="C24" s="3" t="str">
        <f>IFERROR(VLOOKUP($A24,Entries!$A:$F,5,FALSE),"")</f>
        <v>Buff Beauty</v>
      </c>
      <c r="D24" s="3" t="str">
        <f>IFERROR(VLOOKUP($A24,Entries!$A:$F,6,FALSE),"")</f>
        <v>Shropshire Sharks</v>
      </c>
      <c r="E24" s="35">
        <f>IF(SUMIF('DR (80)'!$A:$A,$A24,'DR (80)'!$D:$D)=0,"",SUMIF('DR (80)'!$A:$A,$A24,'DR (80)'!$D:$D))</f>
        <v>30.5</v>
      </c>
      <c r="F24" s="63">
        <f>IFERROR(VLOOKUP(A24,'SJ (80)'!A:D,4,FALSE),"")</f>
        <v>0</v>
      </c>
      <c r="G24" s="35">
        <f>IFERROR(VLOOKUP(A24,'XCT (80)'!A:D,4,FALSE),"")</f>
        <v>0</v>
      </c>
      <c r="H24" s="64">
        <f>IF(G24=0,SUMIF('XCT (80)'!A:A,$A24,'XCT (80)'!B:B),"")</f>
        <v>3.59</v>
      </c>
      <c r="I24" s="63">
        <f>IFERROR(VLOOKUP(A24,'XC (80)'!A:B,2,FALSE),"")</f>
        <v>0</v>
      </c>
      <c r="J24" s="35">
        <f t="shared" si="2"/>
        <v>30.5</v>
      </c>
      <c r="K24" s="3">
        <f t="shared" ref="K24:K43" si="3">IFERROR(RANK(J24,J$23:J$43,1),"")</f>
        <v>5</v>
      </c>
    </row>
    <row r="25" spans="1:11" x14ac:dyDescent="0.2">
      <c r="A25" s="62">
        <v>413</v>
      </c>
      <c r="B25" s="3" t="str">
        <f>IFERROR(VLOOKUP($A25,Entries!$A:$F,4,FALSE),"")</f>
        <v>Lou Burns</v>
      </c>
      <c r="C25" s="3" t="str">
        <f>IFERROR(VLOOKUP($A25,Entries!$A:$F,5,FALSE),"")</f>
        <v>Emir Bagatelle (ROR)</v>
      </c>
      <c r="D25" s="3" t="str">
        <f>IFERROR(VLOOKUP($A25,Entries!$A:$F,6,FALSE),"")</f>
        <v>Shropshire Sharks</v>
      </c>
      <c r="E25" s="35">
        <f>IF(SUMIF('DR (80)'!$A:$A,$A25,'DR (80)'!$D:$D)=0,"",SUMIF('DR (80)'!$A:$A,$A25,'DR (80)'!$D:$D))</f>
        <v>25</v>
      </c>
      <c r="F25" s="63">
        <f>IFERROR(VLOOKUP(A25,'SJ (80)'!A:D,4,FALSE),"")</f>
        <v>0</v>
      </c>
      <c r="G25" s="35">
        <f>IFERROR(VLOOKUP(A25,'XCT (80)'!A:D,4,FALSE),"")</f>
        <v>4</v>
      </c>
      <c r="H25" s="64">
        <v>4.18</v>
      </c>
      <c r="I25" s="63">
        <f>IFERROR(VLOOKUP(A25,'XC (80)'!A:B,2,FALSE),"")</f>
        <v>0</v>
      </c>
      <c r="J25" s="35">
        <f t="shared" si="2"/>
        <v>29</v>
      </c>
      <c r="K25" s="3">
        <f t="shared" si="3"/>
        <v>2</v>
      </c>
    </row>
    <row r="26" spans="1:11" x14ac:dyDescent="0.2">
      <c r="A26" s="62">
        <v>414</v>
      </c>
      <c r="B26" s="3" t="str">
        <f>IFERROR(VLOOKUP($A26,Entries!$A:$F,4,FALSE),"")</f>
        <v>Victoria Gregg</v>
      </c>
      <c r="C26" s="3" t="str">
        <f>IFERROR(VLOOKUP($A26,Entries!$A:$F,5,FALSE),"")</f>
        <v>Langson Governor</v>
      </c>
      <c r="D26" s="3" t="str">
        <f>IFERROR(VLOOKUP($A26,Entries!$A:$F,6,FALSE),"")</f>
        <v>Malvern Hills</v>
      </c>
      <c r="E26" s="35">
        <v>29.3</v>
      </c>
      <c r="F26" s="63">
        <f>IFERROR(VLOOKUP(A26,'SJ (80)'!A:D,4,FALSE),"")</f>
        <v>0</v>
      </c>
      <c r="G26" s="35">
        <f>IFERROR(VLOOKUP(A26,'XCT (80)'!A:D,4,FALSE),"")</f>
        <v>0.8</v>
      </c>
      <c r="H26" s="64">
        <v>4.0999999999999996</v>
      </c>
      <c r="I26" s="63">
        <f>IFERROR(VLOOKUP(A26,'XC (80)'!A:B,2,FALSE),"")</f>
        <v>0</v>
      </c>
      <c r="J26" s="35">
        <f t="shared" si="2"/>
        <v>30.1</v>
      </c>
      <c r="K26" s="3">
        <f t="shared" si="3"/>
        <v>4</v>
      </c>
    </row>
    <row r="27" spans="1:11" x14ac:dyDescent="0.2">
      <c r="A27" s="62">
        <v>419</v>
      </c>
      <c r="B27" s="3" t="str">
        <f>IFERROR(VLOOKUP($A27,Entries!$A:$F,4,FALSE),"")</f>
        <v>Terri Preece</v>
      </c>
      <c r="C27" s="3" t="str">
        <f>IFERROR(VLOOKUP($A27,Entries!$A:$F,5,FALSE),"")</f>
        <v>Smart</v>
      </c>
      <c r="D27" s="3" t="str">
        <f>IFERROR(VLOOKUP($A27,Entries!$A:$F,6,FALSE),"")</f>
        <v>Shropshire Sharks</v>
      </c>
      <c r="E27" s="35">
        <v>28</v>
      </c>
      <c r="F27" s="63" t="str">
        <f>IFERROR(VLOOKUP(A27,'SJ (80)'!A:D,4,FALSE),"")</f>
        <v>E</v>
      </c>
      <c r="G27" s="35" t="s">
        <v>568</v>
      </c>
      <c r="H27" s="64" t="s">
        <v>568</v>
      </c>
      <c r="I27" s="63" t="s">
        <v>568</v>
      </c>
      <c r="J27" s="35" t="s">
        <v>569</v>
      </c>
      <c r="K27" s="3" t="str">
        <f t="shared" si="3"/>
        <v/>
      </c>
    </row>
    <row r="28" spans="1:11" x14ac:dyDescent="0.2">
      <c r="A28" s="62">
        <v>420</v>
      </c>
      <c r="B28" s="3" t="str">
        <f>IFERROR(VLOOKUP($A28,Entries!$A:$F,4,FALSE),"")</f>
        <v>Kim Rawlings</v>
      </c>
      <c r="C28" s="3" t="str">
        <f>IFERROR(VLOOKUP($A28,Entries!$A:$F,5,FALSE),"")</f>
        <v>Pilsbury Prince</v>
      </c>
      <c r="D28" s="3" t="str">
        <f>IFERROR(VLOOKUP($A28,Entries!$A:$F,6,FALSE),"")</f>
        <v>Shropshire Sharks</v>
      </c>
      <c r="E28" s="35">
        <f>IF(SUMIF('DR (80)'!$A:$A,$A28,'DR (80)'!$D:$D)=0,"",SUMIF('DR (80)'!$A:$A,$A28,'DR (80)'!$D:$D))</f>
        <v>36</v>
      </c>
      <c r="F28" s="63">
        <f>IFERROR(VLOOKUP(A28,'SJ (80)'!A:D,4,FALSE),"")</f>
        <v>20</v>
      </c>
      <c r="G28" s="35">
        <f>IFERROR(VLOOKUP(A28,'XCT (80)'!A:D,4,FALSE),"")</f>
        <v>12</v>
      </c>
      <c r="H28" s="64">
        <v>4.38</v>
      </c>
      <c r="I28" s="63">
        <f>IFERROR(VLOOKUP(A28,'XC (80)'!A:B,2,FALSE),"")</f>
        <v>0</v>
      </c>
      <c r="J28" s="35">
        <f t="shared" si="2"/>
        <v>68</v>
      </c>
      <c r="K28" s="3">
        <f t="shared" si="3"/>
        <v>15</v>
      </c>
    </row>
    <row r="29" spans="1:11" x14ac:dyDescent="0.2">
      <c r="A29" s="62">
        <v>421</v>
      </c>
      <c r="B29" s="3" t="str">
        <f>IFERROR(VLOOKUP($A29,Entries!$A:$F,4,FALSE),"")</f>
        <v>Camilla Esling</v>
      </c>
      <c r="C29" s="3" t="str">
        <f>IFERROR(VLOOKUP($A29,Entries!$A:$F,5,FALSE),"")</f>
        <v>Teds Rainbow</v>
      </c>
      <c r="D29" s="3" t="str">
        <f>IFERROR(VLOOKUP($A29,Entries!$A:$F,6,FALSE),"")</f>
        <v>Malvern Hills</v>
      </c>
      <c r="E29" s="35">
        <f>IF(SUMIF('DR (80)'!$A:$A,$A29,'DR (80)'!$D:$D)=0,"",SUMIF('DR (80)'!$A:$A,$A29,'DR (80)'!$D:$D))</f>
        <v>34</v>
      </c>
      <c r="F29" s="63" t="str">
        <f>IFERROR(VLOOKUP(A29,'SJ (80)'!A:D,4,FALSE),"")</f>
        <v>R</v>
      </c>
      <c r="G29" s="35" t="s">
        <v>580</v>
      </c>
      <c r="H29" s="64" t="s">
        <v>580</v>
      </c>
      <c r="I29" s="63" t="s">
        <v>580</v>
      </c>
      <c r="J29" s="35" t="str">
        <f t="shared" si="2"/>
        <v>R</v>
      </c>
      <c r="K29" s="3" t="str">
        <f t="shared" si="3"/>
        <v/>
      </c>
    </row>
    <row r="30" spans="1:11" x14ac:dyDescent="0.2">
      <c r="A30" s="62">
        <v>422</v>
      </c>
      <c r="B30" s="3" t="str">
        <f>IFERROR(VLOOKUP($A30,Entries!$A:$F,4,FALSE),"")</f>
        <v>Steph Woolley</v>
      </c>
      <c r="C30" s="3" t="str">
        <f>IFERROR(VLOOKUP($A30,Entries!$A:$F,5,FALSE),"")</f>
        <v>A Lot About Lexy</v>
      </c>
      <c r="D30" s="3" t="str">
        <f>IFERROR(VLOOKUP($A30,Entries!$A:$F,6,FALSE),"")</f>
        <v>Malvern Hills</v>
      </c>
      <c r="E30" s="35">
        <f>IF(SUMIF('DR (80)'!$A:$A,$A30,'DR (80)'!$D:$D)=0,"",SUMIF('DR (80)'!$A:$A,$A30,'DR (80)'!$D:$D))</f>
        <v>21.5</v>
      </c>
      <c r="F30" s="63" t="str">
        <f>IFERROR(VLOOKUP(A30,'SJ (80)'!A:D,4,FALSE),"")</f>
        <v>R</v>
      </c>
      <c r="G30" s="35" t="s">
        <v>580</v>
      </c>
      <c r="H30" s="64" t="s">
        <v>580</v>
      </c>
      <c r="I30" s="63" t="s">
        <v>580</v>
      </c>
      <c r="J30" s="35" t="str">
        <f t="shared" si="2"/>
        <v>R</v>
      </c>
      <c r="K30" s="3" t="str">
        <f t="shared" si="3"/>
        <v/>
      </c>
    </row>
    <row r="31" spans="1:11" x14ac:dyDescent="0.2">
      <c r="A31" s="62">
        <v>423</v>
      </c>
      <c r="B31" s="3" t="str">
        <f>IFERROR(VLOOKUP($A31,Entries!$A:$F,4,FALSE),"")</f>
        <v>Liz Wise</v>
      </c>
      <c r="C31" s="3" t="str">
        <f>IFERROR(VLOOKUP($A31,Entries!$A:$F,5,FALSE),"")</f>
        <v>Showtime Jazz</v>
      </c>
      <c r="D31" s="3" t="str">
        <f>IFERROR(VLOOKUP($A31,Entries!$A:$F,6,FALSE),"")</f>
        <v>Malvern Hills</v>
      </c>
      <c r="E31" s="35" t="s">
        <v>569</v>
      </c>
      <c r="F31" s="63" t="s">
        <v>569</v>
      </c>
      <c r="G31" s="35" t="s">
        <v>569</v>
      </c>
      <c r="H31" s="64" t="s">
        <v>569</v>
      </c>
      <c r="I31" s="63" t="s">
        <v>569</v>
      </c>
      <c r="J31" s="35" t="s">
        <v>569</v>
      </c>
      <c r="K31" s="3" t="str">
        <f t="shared" si="3"/>
        <v/>
      </c>
    </row>
    <row r="32" spans="1:11" x14ac:dyDescent="0.2">
      <c r="A32" s="62">
        <v>424</v>
      </c>
      <c r="B32" s="3" t="str">
        <f>IFERROR(VLOOKUP($A32,Entries!$A:$F,4,FALSE),"")</f>
        <v>Chloe Hayward</v>
      </c>
      <c r="C32" s="3" t="str">
        <f>IFERROR(VLOOKUP($A32,Entries!$A:$F,5,FALSE),"")</f>
        <v>Clarione</v>
      </c>
      <c r="D32" s="3" t="str">
        <f>IFERROR(VLOOKUP($A32,Entries!$A:$F,6,FALSE),"")</f>
        <v>Bromyard</v>
      </c>
      <c r="E32" s="35" t="s">
        <v>569</v>
      </c>
      <c r="F32" s="63" t="s">
        <v>569</v>
      </c>
      <c r="G32" s="35" t="s">
        <v>569</v>
      </c>
      <c r="H32" s="64" t="s">
        <v>569</v>
      </c>
      <c r="I32" s="63" t="s">
        <v>569</v>
      </c>
      <c r="J32" s="35" t="s">
        <v>569</v>
      </c>
      <c r="K32" s="3" t="str">
        <f t="shared" si="3"/>
        <v/>
      </c>
    </row>
    <row r="33" spans="1:11" x14ac:dyDescent="0.2">
      <c r="A33" s="62">
        <v>425</v>
      </c>
      <c r="B33" s="3" t="str">
        <f>IFERROR(VLOOKUP($A33,Entries!$A:$F,4,FALSE),"")</f>
        <v>Nardia Lewis</v>
      </c>
      <c r="C33" s="3" t="str">
        <f>IFERROR(VLOOKUP($A33,Entries!$A:$F,5,FALSE),"")</f>
        <v>Gala Casino King</v>
      </c>
      <c r="D33" s="3" t="str">
        <f>IFERROR(VLOOKUP($A33,Entries!$A:$F,6,FALSE),"")</f>
        <v>Bromyard</v>
      </c>
      <c r="E33" s="35">
        <f>IF(SUMIF('DR (80)'!$A:$A,$A33,'DR (80)'!$D:$D)=0,"",SUMIF('DR (80)'!$A:$A,$A33,'DR (80)'!$D:$D))</f>
        <v>38.799999999999997</v>
      </c>
      <c r="F33" s="63">
        <f>IFERROR(VLOOKUP(A33,'SJ (80)'!A:D,4,FALSE),"")</f>
        <v>0</v>
      </c>
      <c r="G33" s="35">
        <f>IFERROR(VLOOKUP(A33,'XCT (80)'!A:D,4,FALSE),"")</f>
        <v>28</v>
      </c>
      <c r="H33" s="64">
        <v>5.18</v>
      </c>
      <c r="I33" s="63">
        <f>IFERROR(VLOOKUP(A33,'XC (80)'!A:B,2,FALSE),"")</f>
        <v>0</v>
      </c>
      <c r="J33" s="35">
        <f t="shared" si="2"/>
        <v>66.8</v>
      </c>
      <c r="K33" s="3">
        <f t="shared" si="3"/>
        <v>13</v>
      </c>
    </row>
    <row r="34" spans="1:11" x14ac:dyDescent="0.2">
      <c r="A34" s="62">
        <v>426</v>
      </c>
      <c r="B34" s="3" t="str">
        <f>IFERROR(VLOOKUP($A34,Entries!$A:$F,4,FALSE),"")</f>
        <v>Georgie Toole</v>
      </c>
      <c r="C34" s="3" t="str">
        <f>IFERROR(VLOOKUP($A34,Entries!$A:$F,5,FALSE),"")</f>
        <v>Kissemmie Midnight Magic</v>
      </c>
      <c r="D34" s="3" t="str">
        <f>IFERROR(VLOOKUP($A34,Entries!$A:$F,6,FALSE),"")</f>
        <v>Bromyard</v>
      </c>
      <c r="E34" s="35">
        <f>IF(SUMIF('DR (80)'!$A:$A,$A34,'DR (80)'!$D:$D)=0,"",SUMIF('DR (80)'!$A:$A,$A34,'DR (80)'!$D:$D))</f>
        <v>24.8</v>
      </c>
      <c r="F34" s="63">
        <f>IFERROR(VLOOKUP(A34,'SJ (80)'!A:D,4,FALSE),"")</f>
        <v>0</v>
      </c>
      <c r="G34" s="35">
        <f>IFERROR(VLOOKUP(A34,'XCT (80)'!A:D,4,FALSE),"")</f>
        <v>-2</v>
      </c>
      <c r="H34" s="64">
        <v>3.48</v>
      </c>
      <c r="I34" s="63">
        <f>IFERROR(VLOOKUP(A34,'XC (80)'!A:B,2,FALSE),"")</f>
        <v>0</v>
      </c>
      <c r="J34" s="35">
        <f t="shared" si="2"/>
        <v>26.8</v>
      </c>
      <c r="K34" s="3">
        <f t="shared" si="3"/>
        <v>1</v>
      </c>
    </row>
    <row r="35" spans="1:11" x14ac:dyDescent="0.2">
      <c r="A35" s="62">
        <v>427</v>
      </c>
      <c r="B35" s="3" t="str">
        <f>IFERROR(VLOOKUP($A35,Entries!$A:$F,4,FALSE),"")</f>
        <v>Jill Cartlidge</v>
      </c>
      <c r="C35" s="3" t="str">
        <f>IFERROR(VLOOKUP($A35,Entries!$A:$F,5,FALSE),"")</f>
        <v>Manuka Bay</v>
      </c>
      <c r="D35" s="3" t="str">
        <f>IFERROR(VLOOKUP($A35,Entries!$A:$F,6,FALSE),"")</f>
        <v>Bromyard</v>
      </c>
      <c r="E35" s="35">
        <f>IF(SUMIF('DR (80)'!$A:$A,$A35,'DR (80)'!$D:$D)=0,"",SUMIF('DR (80)'!$A:$A,$A35,'DR (80)'!$D:$D))</f>
        <v>35.299999999999997</v>
      </c>
      <c r="F35" s="63">
        <f>IFERROR(VLOOKUP(A35,'SJ (80)'!A:D,4,FALSE),"")</f>
        <v>0</v>
      </c>
      <c r="G35" s="35">
        <f>IFERROR(VLOOKUP(A35,'XCT (80)'!A:D,4,FALSE),"")</f>
        <v>12</v>
      </c>
      <c r="H35" s="64">
        <v>4.38</v>
      </c>
      <c r="I35" s="63">
        <f>IFERROR(VLOOKUP(A35,'XC (80)'!A:B,2,FALSE),"")</f>
        <v>0</v>
      </c>
      <c r="J35" s="35">
        <f t="shared" si="2"/>
        <v>47.3</v>
      </c>
      <c r="K35" s="3">
        <f t="shared" si="3"/>
        <v>10</v>
      </c>
    </row>
    <row r="36" spans="1:11" x14ac:dyDescent="0.2">
      <c r="A36" s="62">
        <v>428</v>
      </c>
      <c r="B36" s="3" t="str">
        <f>IFERROR(VLOOKUP($A36,Entries!$A:$F,4,FALSE),"")</f>
        <v>Kathy Topley</v>
      </c>
      <c r="C36" s="3" t="str">
        <f>IFERROR(VLOOKUP($A36,Entries!$A:$F,5,FALSE),"")</f>
        <v>Seabrook Blue Basil</v>
      </c>
      <c r="D36" s="3" t="str">
        <f>IFERROR(VLOOKUP($A36,Entries!$A:$F,6,FALSE),"")</f>
        <v>Evenlode</v>
      </c>
      <c r="E36" s="35">
        <f>IF(SUMIF('DR (80)'!$A:$A,$A36,'DR (80)'!$D:$D)=0,"",SUMIF('DR (80)'!$A:$A,$A36,'DR (80)'!$D:$D))</f>
        <v>38.799999999999997</v>
      </c>
      <c r="F36" s="63">
        <f>IFERROR(VLOOKUP(A36,'SJ (80)'!A:D,4,FALSE),"")</f>
        <v>8</v>
      </c>
      <c r="G36" s="35">
        <f>IFERROR(VLOOKUP(A36,'XCT (80)'!A:D,4,FALSE),"")</f>
        <v>5.6</v>
      </c>
      <c r="H36" s="64">
        <v>4.22</v>
      </c>
      <c r="I36" s="63">
        <f>IFERROR(VLOOKUP(A36,'XC (80)'!A:B,2,FALSE),"")</f>
        <v>0</v>
      </c>
      <c r="J36" s="35">
        <f t="shared" si="2"/>
        <v>52.4</v>
      </c>
      <c r="K36" s="3">
        <f t="shared" si="3"/>
        <v>12</v>
      </c>
    </row>
    <row r="37" spans="1:11" x14ac:dyDescent="0.2">
      <c r="A37" s="62">
        <v>429</v>
      </c>
      <c r="B37" s="3" t="str">
        <f>IFERROR(VLOOKUP($A37,Entries!$A:$F,4,FALSE),"")</f>
        <v>Bethany Howard</v>
      </c>
      <c r="C37" s="3" t="str">
        <f>IFERROR(VLOOKUP($A37,Entries!$A:$F,5,FALSE),"")</f>
        <v>Meenailt Karl</v>
      </c>
      <c r="D37" s="3" t="str">
        <f>IFERROR(VLOOKUP($A37,Entries!$A:$F,6,FALSE),"")</f>
        <v>West Oxon</v>
      </c>
      <c r="E37" s="35">
        <f>IF(SUMIF('DR (80)'!$A:$A,$A37,'DR (80)'!$D:$D)=0,"",SUMIF('DR (80)'!$A:$A,$A37,'DR (80)'!$D:$D))</f>
        <v>31</v>
      </c>
      <c r="F37" s="63">
        <f>IFERROR(VLOOKUP(A37,'SJ (80)'!A:D,4,FALSE),"")</f>
        <v>12</v>
      </c>
      <c r="G37" s="35">
        <f>IFERROR(VLOOKUP(A37,'XCT (80)'!A:D,4,FALSE),"")</f>
        <v>7.6</v>
      </c>
      <c r="H37" s="64">
        <v>4.2699999999999996</v>
      </c>
      <c r="I37" s="63">
        <f>IFERROR(VLOOKUP(A37,'XC (80)'!A:B,2,FALSE),"")</f>
        <v>0</v>
      </c>
      <c r="J37" s="35">
        <f t="shared" si="2"/>
        <v>50.6</v>
      </c>
      <c r="K37" s="3">
        <f t="shared" si="3"/>
        <v>11</v>
      </c>
    </row>
    <row r="38" spans="1:11" x14ac:dyDescent="0.2">
      <c r="A38" s="62">
        <v>430</v>
      </c>
      <c r="B38" s="3" t="str">
        <f>IFERROR(VLOOKUP($A38,Entries!$A:$F,4,FALSE),"")</f>
        <v>Katie Weston</v>
      </c>
      <c r="C38" s="3" t="str">
        <f>IFERROR(VLOOKUP($A38,Entries!$A:$F,5,FALSE),"")</f>
        <v>Tirgunter Socks</v>
      </c>
      <c r="D38" s="3" t="str">
        <f>IFERROR(VLOOKUP($A38,Entries!$A:$F,6,FALSE),"")</f>
        <v>West Oxon</v>
      </c>
      <c r="E38" s="35">
        <f>IF(SUMIF('DR (80)'!$A:$A,$A38,'DR (80)'!$D:$D)=0,"",SUMIF('DR (80)'!$A:$A,$A38,'DR (80)'!$D:$D))</f>
        <v>39.799999999999997</v>
      </c>
      <c r="F38" s="63">
        <f>IFERROR(VLOOKUP(A38,'SJ (80)'!A:D,4,FALSE),"")</f>
        <v>16</v>
      </c>
      <c r="G38" s="35">
        <f>IFERROR(VLOOKUP(A38,'XCT (80)'!A:D,4,FALSE),"")</f>
        <v>11.2</v>
      </c>
      <c r="H38" s="64">
        <v>4.3600000000000003</v>
      </c>
      <c r="I38" s="63">
        <f>IFERROR(VLOOKUP(A38,'XC (80)'!A:B,2,FALSE),"")</f>
        <v>0</v>
      </c>
      <c r="J38" s="35">
        <f t="shared" si="2"/>
        <v>67</v>
      </c>
      <c r="K38" s="3">
        <f t="shared" si="3"/>
        <v>14</v>
      </c>
    </row>
    <row r="39" spans="1:11" x14ac:dyDescent="0.2">
      <c r="A39" s="62">
        <v>431</v>
      </c>
      <c r="B39" s="3" t="str">
        <f>IFERROR(VLOOKUP($A39,Entries!$A:$F,4,FALSE),"")</f>
        <v>Lois Unitt</v>
      </c>
      <c r="C39" s="3" t="str">
        <f>IFERROR(VLOOKUP($A39,Entries!$A:$F,5,FALSE),"")</f>
        <v>Bean Into Mischief</v>
      </c>
      <c r="D39" s="3" t="str">
        <f>IFERROR(VLOOKUP($A39,Entries!$A:$F,6,FALSE),"")</f>
        <v>Bewdley</v>
      </c>
      <c r="E39" s="35">
        <f>IF(SUMIF('DR (80)'!$A:$A,$A39,'DR (80)'!$D:$D)=0,"",SUMIF('DR (80)'!$A:$A,$A39,'DR (80)'!$D:$D))</f>
        <v>32</v>
      </c>
      <c r="F39" s="63" t="s">
        <v>569</v>
      </c>
      <c r="G39" s="35" t="s">
        <v>569</v>
      </c>
      <c r="H39" s="64" t="s">
        <v>569</v>
      </c>
      <c r="I39" s="63" t="s">
        <v>569</v>
      </c>
      <c r="J39" s="35" t="s">
        <v>569</v>
      </c>
      <c r="K39" s="3" t="str">
        <f t="shared" si="3"/>
        <v/>
      </c>
    </row>
    <row r="40" spans="1:11" x14ac:dyDescent="0.2">
      <c r="A40" s="62">
        <v>432</v>
      </c>
      <c r="B40" s="3" t="str">
        <f>IFERROR(VLOOKUP($A40,Entries!$A:$F,4,FALSE),"")</f>
        <v>Katherine Allington</v>
      </c>
      <c r="C40" s="3" t="str">
        <f>IFERROR(VLOOKUP($A40,Entries!$A:$F,5,FALSE),"")</f>
        <v>Fenor Ben</v>
      </c>
      <c r="D40" s="3" t="str">
        <f>IFERROR(VLOOKUP($A40,Entries!$A:$F,6,FALSE),"")</f>
        <v>Bewdley</v>
      </c>
      <c r="E40" s="35">
        <f>IF(SUMIF('DR (80)'!$A:$A,$A40,'DR (80)'!$D:$D)=0,"",SUMIF('DR (80)'!$A:$A,$A40,'DR (80)'!$D:$D))</f>
        <v>33.5</v>
      </c>
      <c r="F40" s="63">
        <f>IFERROR(VLOOKUP(A40,'SJ (80)'!A:D,4,FALSE),"")</f>
        <v>7</v>
      </c>
      <c r="G40" s="35">
        <f>IFERROR(VLOOKUP(A40,'XCT (80)'!A:D,4,FALSE),"")</f>
        <v>4.4000000000000004</v>
      </c>
      <c r="H40" s="64">
        <v>4.1900000000000004</v>
      </c>
      <c r="I40" s="63">
        <f>IFERROR(VLOOKUP(A40,'XC (80)'!A:B,2,FALSE),"")</f>
        <v>0</v>
      </c>
      <c r="J40" s="35">
        <f t="shared" si="2"/>
        <v>44.9</v>
      </c>
      <c r="K40" s="3">
        <f t="shared" si="3"/>
        <v>8</v>
      </c>
    </row>
    <row r="41" spans="1:11" x14ac:dyDescent="0.2">
      <c r="A41" s="62">
        <v>433</v>
      </c>
      <c r="B41" s="3" t="str">
        <f>IFERROR(VLOOKUP($A41,Entries!$A:$F,4,FALSE),"")</f>
        <v>Kiki Anderson</v>
      </c>
      <c r="C41" s="3" t="str">
        <f>IFERROR(VLOOKUP($A41,Entries!$A:$F,5,FALSE),"")</f>
        <v>Hogan</v>
      </c>
      <c r="D41" s="3" t="str">
        <f>IFERROR(VLOOKUP($A41,Entries!$A:$F,6,FALSE),"")</f>
        <v>Bewdley</v>
      </c>
      <c r="E41" s="35">
        <f>IF(SUMIF('DR (80)'!$A:$A,$A41,'DR (80)'!$D:$D)=0,"",SUMIF('DR (80)'!$A:$A,$A41,'DR (80)'!$D:$D))</f>
        <v>31</v>
      </c>
      <c r="F41" s="63">
        <f>IFERROR(VLOOKUP(A41,'SJ (80)'!A:D,4,FALSE),"")</f>
        <v>8</v>
      </c>
      <c r="G41" s="35">
        <f>IFERROR(VLOOKUP(A41,'XCT (80)'!A:D,4,FALSE),"")</f>
        <v>0</v>
      </c>
      <c r="H41" s="64">
        <f>IF(G41=0,SUMIF('XCT (80)'!A:A,$A41,'XCT (80)'!B:B),"")</f>
        <v>4.03</v>
      </c>
      <c r="I41" s="63">
        <f>IFERROR(VLOOKUP(A41,'XC (80)'!A:B,2,FALSE),"")</f>
        <v>0</v>
      </c>
      <c r="J41" s="35">
        <f t="shared" si="2"/>
        <v>39</v>
      </c>
      <c r="K41" s="3">
        <f t="shared" si="3"/>
        <v>7</v>
      </c>
    </row>
    <row r="42" spans="1:11" x14ac:dyDescent="0.2">
      <c r="A42" s="62">
        <v>434</v>
      </c>
      <c r="B42" s="3" t="str">
        <f>IFERROR(VLOOKUP($A42,Entries!$A:$F,4,FALSE),"")</f>
        <v>Sue Dawson</v>
      </c>
      <c r="C42" s="3" t="str">
        <f>IFERROR(VLOOKUP($A42,Entries!$A:$F,5,FALSE),"")</f>
        <v>Glen Douglas</v>
      </c>
      <c r="D42" s="3" t="str">
        <f>IFERROR(VLOOKUP($A42,Entries!$A:$F,6,FALSE),"")</f>
        <v>Bewdley</v>
      </c>
      <c r="E42" s="35">
        <f>IF(SUMIF('DR (80)'!$A:$A,$A42,'DR (80)'!$D:$D)=0,"",SUMIF('DR (80)'!$A:$A,$A42,'DR (80)'!$D:$D))</f>
        <v>31</v>
      </c>
      <c r="F42" s="63">
        <f>IFERROR(VLOOKUP(A42,'SJ (80)'!A:D,4,FALSE),"")</f>
        <v>0</v>
      </c>
      <c r="G42" s="35">
        <f>IFERROR(VLOOKUP(A42,'XCT (80)'!A:D,4,FALSE),"")</f>
        <v>0</v>
      </c>
      <c r="H42" s="64">
        <f>IF(G42=0,SUMIF('XCT (80)'!A:A,$A42,'XCT (80)'!B:B),"")</f>
        <v>4.01</v>
      </c>
      <c r="I42" s="63">
        <f>IFERROR(VLOOKUP(A42,'XC (80)'!A:B,2,FALSE),"")</f>
        <v>0</v>
      </c>
      <c r="J42" s="35">
        <f t="shared" si="2"/>
        <v>31</v>
      </c>
      <c r="K42" s="3">
        <f t="shared" si="3"/>
        <v>6</v>
      </c>
    </row>
    <row r="43" spans="1:11" x14ac:dyDescent="0.2">
      <c r="A43" s="62">
        <v>435</v>
      </c>
      <c r="B43" s="3" t="str">
        <f>IFERROR(VLOOKUP($A43,Entries!$A:$F,4,FALSE),"")</f>
        <v>Katie Walpole</v>
      </c>
      <c r="C43" s="3" t="str">
        <f>IFERROR(VLOOKUP($A43,Entries!$A:$F,5,FALSE),"")</f>
        <v>Hall Kelly (ROR)</v>
      </c>
      <c r="D43" s="3" t="str">
        <f>IFERROR(VLOOKUP($A43,Entries!$A:$F,6,FALSE),"")</f>
        <v>Evenlode</v>
      </c>
      <c r="E43" s="35">
        <f>IF(SUMIF('DR (80)'!$A:$A,$A43,'DR (80)'!$D:$D)=0,"",SUMIF('DR (80)'!$A:$A,$A43,'DR (80)'!$D:$D))</f>
        <v>37.799999999999997</v>
      </c>
      <c r="F43" s="63">
        <f>IFERROR(VLOOKUP(A43,'SJ (80)'!A:D,4,FALSE),"")</f>
        <v>0</v>
      </c>
      <c r="G43" s="35">
        <f>IFERROR(VLOOKUP(A43,'XCT (80)'!A:D,4,FALSE),"")</f>
        <v>7.2</v>
      </c>
      <c r="H43" s="64">
        <v>4.26</v>
      </c>
      <c r="I43" s="63">
        <f>IFERROR(VLOOKUP(A43,'XC (80)'!A:B,2,FALSE),"")</f>
        <v>0</v>
      </c>
      <c r="J43" s="35">
        <f t="shared" si="2"/>
        <v>45</v>
      </c>
      <c r="K43" s="3">
        <f t="shared" si="3"/>
        <v>9</v>
      </c>
    </row>
  </sheetData>
  <conditionalFormatting sqref="A6:A15">
    <cfRule type="expression" dxfId="51" priority="4">
      <formula>A6=""</formula>
    </cfRule>
  </conditionalFormatting>
  <conditionalFormatting sqref="A16:A19">
    <cfRule type="expression" dxfId="50" priority="3">
      <formula>A16=""</formula>
    </cfRule>
  </conditionalFormatting>
  <conditionalFormatting sqref="A23:A25">
    <cfRule type="expression" dxfId="49" priority="2">
      <formula>A23=""</formula>
    </cfRule>
  </conditionalFormatting>
  <conditionalFormatting sqref="A26:A43">
    <cfRule type="expression" dxfId="48" priority="1">
      <formula>A26=""</formula>
    </cfRule>
  </conditionalFormatting>
  <pageMargins left="0.70866141732283472" right="0.70866141732283472" top="0.74803149606299213" bottom="0.74803149606299213" header="0.31496062992125984" footer="0.31496062992125984"/>
  <pageSetup paperSize="8" scale="12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GridLines="0" zoomScaleNormal="100" workbookViewId="0">
      <pane ySplit="3" topLeftCell="A4" activePane="bottomLeft" state="frozen"/>
      <selection activeCell="E25" sqref="E25"/>
      <selection pane="bottomLeft" activeCell="Q4" sqref="Q4"/>
    </sheetView>
  </sheetViews>
  <sheetFormatPr defaultColWidth="9.140625" defaultRowHeight="14.25" outlineLevelCol="1" x14ac:dyDescent="0.2"/>
  <cols>
    <col min="1" max="1" width="8.140625" style="30" bestFit="1" customWidth="1"/>
    <col min="2" max="2" width="8.7109375" style="30" customWidth="1"/>
    <col min="3" max="5" width="24.7109375" style="30" customWidth="1"/>
    <col min="6" max="7" width="9.7109375" style="30" hidden="1" customWidth="1" outlineLevel="1"/>
    <col min="8" max="9" width="9.7109375" style="1" hidden="1" customWidth="1" outlineLevel="1"/>
    <col min="10" max="10" width="13.7109375" style="1" customWidth="1" collapsed="1"/>
    <col min="11" max="11" width="9.140625" style="1" hidden="1" customWidth="1" outlineLevel="1"/>
    <col min="12" max="12" width="13.7109375" style="1" customWidth="1" collapsed="1"/>
    <col min="13" max="13" width="13.5703125" style="1" customWidth="1"/>
    <col min="14" max="16384" width="9.140625" style="1"/>
  </cols>
  <sheetData>
    <row r="1" spans="1:13" ht="20.25" x14ac:dyDescent="0.3">
      <c r="D1" s="31" t="s">
        <v>558</v>
      </c>
    </row>
    <row r="3" spans="1:13" ht="15" x14ac:dyDescent="0.25">
      <c r="A3" s="32" t="s">
        <v>23</v>
      </c>
      <c r="B3" s="32" t="s">
        <v>24</v>
      </c>
      <c r="C3" s="32" t="s">
        <v>1</v>
      </c>
      <c r="D3" s="32" t="s">
        <v>2</v>
      </c>
      <c r="E3" s="32" t="s">
        <v>61</v>
      </c>
      <c r="F3" s="32" t="s">
        <v>19</v>
      </c>
      <c r="G3" s="32" t="s">
        <v>20</v>
      </c>
      <c r="H3" s="33" t="s">
        <v>21</v>
      </c>
      <c r="I3" s="33"/>
      <c r="J3" s="33" t="s">
        <v>18</v>
      </c>
      <c r="K3" s="33"/>
      <c r="L3" s="34" t="s">
        <v>22</v>
      </c>
      <c r="M3" s="34" t="s">
        <v>14</v>
      </c>
    </row>
    <row r="4" spans="1:13" ht="14.25" customHeight="1" x14ac:dyDescent="0.2">
      <c r="A4" s="40">
        <v>129</v>
      </c>
      <c r="B4" s="3" t="str">
        <f>IFERROR(VLOOKUP($A4,Entries!$A:$F,2,FALSE),"")</f>
        <v>A</v>
      </c>
      <c r="C4" s="3" t="str">
        <f>IFERROR(VLOOKUP($A4,Entries!$A:$F,4,FALSE),"")</f>
        <v>Stacey Martin</v>
      </c>
      <c r="D4" s="3" t="str">
        <f>IFERROR(VLOOKUP($A4,Entries!$A:$F,5,FALSE),"")</f>
        <v>Lady Killers Little John</v>
      </c>
      <c r="E4" s="3" t="str">
        <f>IFERROR(VLOOKUP($A4,Entries!$A:$F,6,FALSE),"")</f>
        <v>Bath Blue</v>
      </c>
      <c r="F4" s="35">
        <f>IFERROR(VLOOKUP($A4,'90 A'!$A:$J,10,FALSE),"")</f>
        <v>36.099999999999994</v>
      </c>
      <c r="G4" s="35" t="str">
        <f>IFERROR(VLOOKUP($A4,'90 B'!$A:$J,10,FALSE),"")</f>
        <v/>
      </c>
      <c r="H4" s="35" t="str">
        <f>IFERROR(VLOOKUP($A4,'90 C'!$A:$J,10,FALSE),"")</f>
        <v/>
      </c>
      <c r="I4" s="35"/>
      <c r="J4" s="35">
        <f t="shared" ref="J4:J7" si="0">IF(F4="E","E",IF(G4="E","E",IF(H4="E","E",IF(I4="E","E",IF(F4="R","R",IF(G4="R","R",IF(H4="R","R",IF(I4="R","R",IF(F4="WD","WD",IF(G4="WD","WD",IF(H4="WD","WD",IF(I4="WD","WD",SUM($F4:$I4)))))))))))))</f>
        <v>36.099999999999994</v>
      </c>
      <c r="K4" s="36">
        <f>IFERROR(RANK(J4,J4:J7,1),4)</f>
        <v>2</v>
      </c>
      <c r="L4" s="41">
        <f>IF(COUNTIF(J4:J7,"&gt;0")&lt;3,"E",(IF(COUNTIF(K4:K7,1)=4,SUMIF(K4:K7,1,J4:J7)/4*3,SUMIF(K4:K7,1,J4:J7))+(IF(COUNTIF(K4:K7,2)=3,SUMIF(K4:K7,2,J4:J7)/3*2,SUMIF(K4:K7,2,J4:J7))+(IF(COUNTIF(K4:K7,3)=2,SUMIF(K4:K7,3,J4:J7)/2,SUMIF(K4:K7,3,J4:J7))))))</f>
        <v>107.39999999999999</v>
      </c>
      <c r="M4" s="42">
        <f>IFERROR(RANK(L4,L$4:L$32,1),"")</f>
        <v>4</v>
      </c>
    </row>
    <row r="5" spans="1:13" ht="14.25" customHeight="1" x14ac:dyDescent="0.2">
      <c r="A5" s="40">
        <v>130</v>
      </c>
      <c r="B5" s="3" t="str">
        <f>IFERROR(VLOOKUP($A5,Entries!$A:$F,2,FALSE),"")</f>
        <v>A</v>
      </c>
      <c r="C5" s="3" t="str">
        <f>IFERROR(VLOOKUP($A5,Entries!$A:$F,4,FALSE),"")</f>
        <v>Janet Border</v>
      </c>
      <c r="D5" s="3" t="str">
        <f>IFERROR(VLOOKUP($A5,Entries!$A:$F,5,FALSE),"")</f>
        <v>Cracker XI</v>
      </c>
      <c r="E5" s="3" t="str">
        <f>IFERROR(VLOOKUP($A5,Entries!$A:$F,6,FALSE),"")</f>
        <v>Bath Blue</v>
      </c>
      <c r="F5" s="35">
        <f>IFERROR(VLOOKUP($A5,'90 A'!$A:$J,10,FALSE),"")</f>
        <v>35</v>
      </c>
      <c r="G5" s="35" t="str">
        <f>IFERROR(VLOOKUP($A5,'90 B'!$A:$J,10,FALSE),"")</f>
        <v/>
      </c>
      <c r="H5" s="35" t="str">
        <f>IFERROR(VLOOKUP($A5,'90 C'!$A:$J,10,FALSE),"")</f>
        <v/>
      </c>
      <c r="I5" s="35"/>
      <c r="J5" s="35">
        <f t="shared" si="0"/>
        <v>35</v>
      </c>
      <c r="K5" s="36">
        <f>IFERROR(RANK(J5,J4:J7,1),4)</f>
        <v>1</v>
      </c>
      <c r="L5" s="43"/>
      <c r="M5" s="43"/>
    </row>
    <row r="6" spans="1:13" ht="14.25" customHeight="1" x14ac:dyDescent="0.2">
      <c r="A6" s="40">
        <v>133</v>
      </c>
      <c r="B6" s="3" t="str">
        <f>IFERROR(VLOOKUP($A6,Entries!$A:$F,2,FALSE),"")</f>
        <v>A</v>
      </c>
      <c r="C6" s="3" t="str">
        <f>IFERROR(VLOOKUP($A6,Entries!$A:$F,4,FALSE),"")</f>
        <v>Alexis Symes</v>
      </c>
      <c r="D6" s="3" t="str">
        <f>IFERROR(VLOOKUP($A6,Entries!$A:$F,5,FALSE),"")</f>
        <v>Glen Carter</v>
      </c>
      <c r="E6" s="3" t="str">
        <f>IFERROR(VLOOKUP($A6,Entries!$A:$F,6,FALSE),"")</f>
        <v>Bath Blue</v>
      </c>
      <c r="F6" s="35">
        <f>IFERROR(VLOOKUP($A6,'90 A'!$A:$J,10,FALSE),"")</f>
        <v>42.5</v>
      </c>
      <c r="G6" s="35" t="str">
        <f>IFERROR(VLOOKUP($A6,'90 B'!$A:$J,10,FALSE),"")</f>
        <v/>
      </c>
      <c r="H6" s="35" t="str">
        <f>IFERROR(VLOOKUP($A6,'90 C'!$A:$J,10,FALSE),"")</f>
        <v/>
      </c>
      <c r="I6" s="35"/>
      <c r="J6" s="35">
        <f t="shared" si="0"/>
        <v>42.5</v>
      </c>
      <c r="K6" s="36">
        <f>IFERROR(RANK(J6,J4:J7,1),4)</f>
        <v>4</v>
      </c>
      <c r="L6" s="43"/>
      <c r="M6" s="43"/>
    </row>
    <row r="7" spans="1:13" ht="14.25" customHeight="1" x14ac:dyDescent="0.2">
      <c r="A7" s="40">
        <v>134</v>
      </c>
      <c r="B7" s="3" t="str">
        <f>IFERROR(VLOOKUP($A7,Entries!$A:$F,2,FALSE),"")</f>
        <v>A</v>
      </c>
      <c r="C7" s="3" t="str">
        <f>IFERROR(VLOOKUP($A7,Entries!$A:$F,4,FALSE),"")</f>
        <v>Jill Holt</v>
      </c>
      <c r="D7" s="3" t="str">
        <f>IFERROR(VLOOKUP($A7,Entries!$A:$F,5,FALSE),"")</f>
        <v>Silk Suds</v>
      </c>
      <c r="E7" s="3" t="str">
        <f>IFERROR(VLOOKUP($A7,Entries!$A:$F,6,FALSE),"")</f>
        <v>Bath Blue</v>
      </c>
      <c r="F7" s="35">
        <f>IFERROR(VLOOKUP($A7,'90 A'!$A:$J,10,FALSE),"")</f>
        <v>36.299999999999997</v>
      </c>
      <c r="G7" s="35" t="str">
        <f>IFERROR(VLOOKUP($A7,'90 B'!$A:$J,10,FALSE),"")</f>
        <v/>
      </c>
      <c r="H7" s="35" t="str">
        <f>IFERROR(VLOOKUP($A7,'90 C'!$A:$J,10,FALSE),"")</f>
        <v/>
      </c>
      <c r="I7" s="35"/>
      <c r="J7" s="35">
        <f t="shared" si="0"/>
        <v>36.299999999999997</v>
      </c>
      <c r="K7" s="36">
        <f>IFERROR(RANK(J7,J4:J7,1),4)</f>
        <v>3</v>
      </c>
      <c r="L7" s="44"/>
      <c r="M7" s="44"/>
    </row>
    <row r="8" spans="1:13" ht="7.5" customHeight="1" x14ac:dyDescent="0.25">
      <c r="A8" s="37"/>
      <c r="B8" s="30" t="str">
        <f>IFERROR(VLOOKUP($A8,Entries!$A:$F,2,FALSE),"")</f>
        <v/>
      </c>
      <c r="C8" s="30" t="str">
        <f>IFERROR(VLOOKUP($A8,Entries!$A:$F,4,FALSE),"")</f>
        <v/>
      </c>
      <c r="D8" s="30" t="str">
        <f>IFERROR(VLOOKUP($A8,Entries!$A:$F,5,FALSE),"")</f>
        <v/>
      </c>
      <c r="E8" s="30" t="str">
        <f>IFERROR(VLOOKUP($A8,Entries!$A:$F,6,FALSE),"")</f>
        <v/>
      </c>
      <c r="F8" s="26"/>
      <c r="G8" s="26"/>
      <c r="H8" s="26"/>
      <c r="I8" s="26"/>
      <c r="L8" s="45"/>
      <c r="M8" s="45"/>
    </row>
    <row r="9" spans="1:13" ht="14.25" customHeight="1" x14ac:dyDescent="0.2">
      <c r="A9" s="40">
        <v>113</v>
      </c>
      <c r="B9" s="3" t="str">
        <f>IFERROR(VLOOKUP($A9,Entries!$A:$F,2,FALSE),"")</f>
        <v>A</v>
      </c>
      <c r="C9" s="3" t="str">
        <f>IFERROR(VLOOKUP($A9,Entries!$A:$F,4,FALSE),"")</f>
        <v>Emily Miller</v>
      </c>
      <c r="D9" s="3">
        <f>IFERROR(VLOOKUP($A9,Entries!$A:$F,5,FALSE),"")</f>
        <v>0</v>
      </c>
      <c r="E9" s="3" t="str">
        <f>IFERROR(VLOOKUP($A9,Entries!$A:$F,6,FALSE),"")</f>
        <v>Bath Burgundy</v>
      </c>
      <c r="F9" s="35" t="str">
        <f>IFERROR(VLOOKUP($A9,'90 A'!$A:$J,10,FALSE),"")</f>
        <v>R</v>
      </c>
      <c r="G9" s="35" t="str">
        <f>IFERROR(VLOOKUP($A9,'90 B'!$A:$J,10,FALSE),"")</f>
        <v/>
      </c>
      <c r="H9" s="35" t="str">
        <f>IFERROR(VLOOKUP($A9,'90 C'!$A:$J,10,FALSE),"")</f>
        <v/>
      </c>
      <c r="I9" s="35"/>
      <c r="J9" s="35" t="str">
        <f t="shared" ref="J9:J17" si="1">IF(F9="E","E",IF(G9="E","E",IF(H9="E","E",IF(I9="E","E",IF(F9="R","R",IF(G9="R","R",IF(H9="R","R",IF(I9="R","R",IF(F9="WD","WD",IF(G9="WD","WD",IF(H9="WD","WD",IF(I9="WD","WD",SUM($F9:$I9)))))))))))))</f>
        <v>R</v>
      </c>
      <c r="K9" s="36">
        <f>IFERROR(RANK(J9,J9:J12,1),4)</f>
        <v>4</v>
      </c>
      <c r="L9" s="41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90.399999999999991</v>
      </c>
      <c r="M9" s="42">
        <f>IFERROR(RANK(L9,L$4:L$32,1),"")</f>
        <v>1</v>
      </c>
    </row>
    <row r="10" spans="1:13" ht="14.25" customHeight="1" x14ac:dyDescent="0.2">
      <c r="A10" s="40">
        <v>114</v>
      </c>
      <c r="B10" s="3" t="str">
        <f>IFERROR(VLOOKUP($A10,Entries!$A:$F,2,FALSE),"")</f>
        <v>A</v>
      </c>
      <c r="C10" s="3" t="str">
        <f>IFERROR(VLOOKUP($A10,Entries!$A:$F,4,FALSE),"")</f>
        <v>Sally Gaden</v>
      </c>
      <c r="D10" s="3" t="str">
        <f>IFERROR(VLOOKUP($A10,Entries!$A:$F,5,FALSE),"")</f>
        <v>Sundew Golden Boy</v>
      </c>
      <c r="E10" s="3" t="str">
        <f>IFERROR(VLOOKUP($A10,Entries!$A:$F,6,FALSE),"")</f>
        <v>Bath Burgundy</v>
      </c>
      <c r="F10" s="35">
        <f>IFERROR(VLOOKUP($A10,'90 A'!$A:$J,10,FALSE),"")</f>
        <v>36.299999999999997</v>
      </c>
      <c r="G10" s="35" t="str">
        <f>IFERROR(VLOOKUP($A10,'90 B'!$A:$J,10,FALSE),"")</f>
        <v/>
      </c>
      <c r="H10" s="35" t="str">
        <f>IFERROR(VLOOKUP($A10,'90 C'!$A:$J,10,FALSE),"")</f>
        <v/>
      </c>
      <c r="I10" s="35"/>
      <c r="J10" s="35">
        <f t="shared" si="1"/>
        <v>36.299999999999997</v>
      </c>
      <c r="K10" s="36">
        <f>IFERROR(RANK(J10,J9:J12,1),4)</f>
        <v>3</v>
      </c>
      <c r="L10" s="43"/>
      <c r="M10" s="43"/>
    </row>
    <row r="11" spans="1:13" ht="14.25" customHeight="1" x14ac:dyDescent="0.2">
      <c r="A11" s="40">
        <v>115</v>
      </c>
      <c r="B11" s="3" t="str">
        <f>IFERROR(VLOOKUP($A11,Entries!$A:$F,2,FALSE),"")</f>
        <v>A</v>
      </c>
      <c r="C11" s="3" t="str">
        <f>IFERROR(VLOOKUP($A11,Entries!$A:$F,4,FALSE),"")</f>
        <v>Crystel Coakes</v>
      </c>
      <c r="D11" s="3" t="str">
        <f>IFERROR(VLOOKUP($A11,Entries!$A:$F,5,FALSE),"")</f>
        <v>Spice</v>
      </c>
      <c r="E11" s="3" t="str">
        <f>IFERROR(VLOOKUP($A11,Entries!$A:$F,6,FALSE),"")</f>
        <v>Bath Burgundy</v>
      </c>
      <c r="F11" s="35">
        <f>IFERROR(VLOOKUP($A11,'90 A'!$A:$J,10,FALSE),"")</f>
        <v>24.3</v>
      </c>
      <c r="G11" s="35" t="str">
        <f>IFERROR(VLOOKUP($A11,'90 B'!$A:$J,10,FALSE),"")</f>
        <v/>
      </c>
      <c r="H11" s="35" t="str">
        <f>IFERROR(VLOOKUP($A11,'90 C'!$A:$J,10,FALSE),"")</f>
        <v/>
      </c>
      <c r="I11" s="35"/>
      <c r="J11" s="35">
        <f t="shared" si="1"/>
        <v>24.3</v>
      </c>
      <c r="K11" s="36">
        <f>IFERROR(RANK(J11,J9:J12,1),4)</f>
        <v>1</v>
      </c>
      <c r="L11" s="43"/>
      <c r="M11" s="43"/>
    </row>
    <row r="12" spans="1:13" ht="14.25" customHeight="1" x14ac:dyDescent="0.2">
      <c r="A12" s="40">
        <v>116</v>
      </c>
      <c r="B12" s="3" t="str">
        <f>IFERROR(VLOOKUP($A12,Entries!$A:$F,2,FALSE),"")</f>
        <v>A</v>
      </c>
      <c r="C12" s="3" t="str">
        <f>IFERROR(VLOOKUP($A12,Entries!$A:$F,4,FALSE),"")</f>
        <v>Rebecca Bailey</v>
      </c>
      <c r="D12" s="3">
        <f>IFERROR(VLOOKUP($A12,Entries!$A:$F,5,FALSE),"")</f>
        <v>0</v>
      </c>
      <c r="E12" s="3" t="str">
        <f>IFERROR(VLOOKUP($A12,Entries!$A:$F,6,FALSE),"")</f>
        <v>Bath Burgundy</v>
      </c>
      <c r="F12" s="35">
        <f>IFERROR(VLOOKUP($A12,'90 A'!$A:$J,10,FALSE),"")</f>
        <v>29.8</v>
      </c>
      <c r="G12" s="35" t="str">
        <f>IFERROR(VLOOKUP($A12,'90 B'!$A:$J,10,FALSE),"")</f>
        <v/>
      </c>
      <c r="H12" s="35" t="str">
        <f>IFERROR(VLOOKUP($A12,'90 C'!$A:$J,10,FALSE),"")</f>
        <v/>
      </c>
      <c r="I12" s="35"/>
      <c r="J12" s="35">
        <f t="shared" si="1"/>
        <v>29.8</v>
      </c>
      <c r="K12" s="36">
        <f>IFERROR(RANK(J12,J9:J12,1),4)</f>
        <v>2</v>
      </c>
      <c r="L12" s="44"/>
      <c r="M12" s="44"/>
    </row>
    <row r="13" spans="1:13" ht="7.5" customHeight="1" x14ac:dyDescent="0.25">
      <c r="A13" s="37"/>
      <c r="B13" s="30" t="str">
        <f>IFERROR(VLOOKUP($A13,Entries!$A:$F,2,FALSE),"")</f>
        <v/>
      </c>
      <c r="C13" s="30" t="str">
        <f>IFERROR(VLOOKUP($A13,Entries!$A:$F,4,FALSE),"")</f>
        <v/>
      </c>
      <c r="D13" s="30" t="str">
        <f>IFERROR(VLOOKUP($A13,Entries!$A:$F,5,FALSE),"")</f>
        <v/>
      </c>
      <c r="E13" s="30" t="str">
        <f>IFERROR(VLOOKUP($A13,Entries!$A:$F,6,FALSE),"")</f>
        <v/>
      </c>
      <c r="F13" s="26"/>
      <c r="G13" s="26"/>
      <c r="H13" s="26"/>
      <c r="I13" s="26"/>
      <c r="L13" s="45"/>
      <c r="M13" s="45"/>
    </row>
    <row r="14" spans="1:13" ht="14.25" customHeight="1" x14ac:dyDescent="0.2">
      <c r="A14" s="40">
        <v>135</v>
      </c>
      <c r="B14" s="3" t="str">
        <f>IFERROR(VLOOKUP($A14,Entries!$A:$F,2,FALSE),"")</f>
        <v>A</v>
      </c>
      <c r="C14" s="3" t="str">
        <f>IFERROR(VLOOKUP($A14,Entries!$A:$F,4,FALSE),"")</f>
        <v>Andrew Winterton</v>
      </c>
      <c r="D14" s="3" t="str">
        <f>IFERROR(VLOOKUP($A14,Entries!$A:$F,5,FALSE),"")</f>
        <v>Ballyduff Daithi</v>
      </c>
      <c r="E14" s="3" t="str">
        <f>IFERROR(VLOOKUP($A14,Entries!$A:$F,6,FALSE),"")</f>
        <v>Berkeley</v>
      </c>
      <c r="F14" s="35">
        <f>IFERROR(VLOOKUP($A14,'90 A'!$A:$J,10,FALSE),"")</f>
        <v>40</v>
      </c>
      <c r="G14" s="35" t="str">
        <f>IFERROR(VLOOKUP($A14,'90 B'!$A:$J,10,FALSE),"")</f>
        <v/>
      </c>
      <c r="H14" s="35" t="str">
        <f>IFERROR(VLOOKUP($A14,'90 C'!$A:$J,10,FALSE),"")</f>
        <v/>
      </c>
      <c r="I14" s="35"/>
      <c r="J14" s="35">
        <f t="shared" si="1"/>
        <v>40</v>
      </c>
      <c r="K14" s="36">
        <f>IFERROR(RANK(J14,J14:J17,1),4)</f>
        <v>1</v>
      </c>
      <c r="L14" s="41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128.30000000000001</v>
      </c>
      <c r="M14" s="42">
        <f>IFERROR(RANK(L14,L$4:L$32,1),"")</f>
        <v>5</v>
      </c>
    </row>
    <row r="15" spans="1:13" ht="14.25" customHeight="1" x14ac:dyDescent="0.2">
      <c r="A15" s="40">
        <v>136</v>
      </c>
      <c r="B15" s="3" t="str">
        <f>IFERROR(VLOOKUP($A15,Entries!$A:$F,2,FALSE),"")</f>
        <v>A</v>
      </c>
      <c r="C15" s="3" t="str">
        <f>IFERROR(VLOOKUP($A15,Entries!$A:$F,4,FALSE),"")</f>
        <v>Aimee Conlon</v>
      </c>
      <c r="D15" s="3" t="str">
        <f>IFERROR(VLOOKUP($A15,Entries!$A:$F,5,FALSE),"")</f>
        <v>Master Misprint</v>
      </c>
      <c r="E15" s="3" t="str">
        <f>IFERROR(VLOOKUP($A15,Entries!$A:$F,6,FALSE),"")</f>
        <v>Berkeley</v>
      </c>
      <c r="F15" s="35">
        <f>IFERROR(VLOOKUP($A15,'90 A'!$A:$J,10,FALSE),"")</f>
        <v>44.5</v>
      </c>
      <c r="G15" s="35" t="str">
        <f>IFERROR(VLOOKUP($A15,'90 B'!$A:$J,10,FALSE),"")</f>
        <v/>
      </c>
      <c r="H15" s="35" t="str">
        <f>IFERROR(VLOOKUP($A15,'90 C'!$A:$J,10,FALSE),"")</f>
        <v/>
      </c>
      <c r="I15" s="35"/>
      <c r="J15" s="35">
        <f t="shared" si="1"/>
        <v>44.5</v>
      </c>
      <c r="K15" s="36">
        <f>IFERROR(RANK(J15,J14:J17,1),4)</f>
        <v>3</v>
      </c>
      <c r="L15" s="43"/>
      <c r="M15" s="43"/>
    </row>
    <row r="16" spans="1:13" ht="14.25" customHeight="1" x14ac:dyDescent="0.2">
      <c r="A16" s="40">
        <v>137</v>
      </c>
      <c r="B16" s="3" t="str">
        <f>IFERROR(VLOOKUP($A16,Entries!$A:$F,2,FALSE),"")</f>
        <v>A</v>
      </c>
      <c r="C16" s="3" t="str">
        <f>IFERROR(VLOOKUP($A16,Entries!$A:$F,4,FALSE),"")</f>
        <v>Shanice Walton</v>
      </c>
      <c r="D16" s="3" t="str">
        <f>IFERROR(VLOOKUP($A16,Entries!$A:$F,5,FALSE),"")</f>
        <v>Masque</v>
      </c>
      <c r="E16" s="3" t="str">
        <f>IFERROR(VLOOKUP($A16,Entries!$A:$F,6,FALSE),"")</f>
        <v>Berkeley</v>
      </c>
      <c r="F16" s="35">
        <f>IFERROR(VLOOKUP($A16,'90 A'!$A:$J,10,FALSE),"")</f>
        <v>62.3</v>
      </c>
      <c r="G16" s="35" t="str">
        <f>IFERROR(VLOOKUP($A16,'90 B'!$A:$J,10,FALSE),"")</f>
        <v/>
      </c>
      <c r="H16" s="35" t="str">
        <f>IFERROR(VLOOKUP($A16,'90 C'!$A:$J,10,FALSE),"")</f>
        <v/>
      </c>
      <c r="I16" s="35"/>
      <c r="J16" s="35">
        <f t="shared" si="1"/>
        <v>62.3</v>
      </c>
      <c r="K16" s="36">
        <f>IFERROR(RANK(J16,J14:J17,1),4)</f>
        <v>4</v>
      </c>
      <c r="L16" s="43"/>
      <c r="M16" s="43"/>
    </row>
    <row r="17" spans="1:13" ht="14.25" customHeight="1" x14ac:dyDescent="0.2">
      <c r="A17" s="40">
        <v>138</v>
      </c>
      <c r="B17" s="3" t="str">
        <f>IFERROR(VLOOKUP($A17,Entries!$A:$F,2,FALSE),"")</f>
        <v>A</v>
      </c>
      <c r="C17" s="3" t="str">
        <f>IFERROR(VLOOKUP($A17,Entries!$A:$F,4,FALSE),"")</f>
        <v>Claire Chiba</v>
      </c>
      <c r="D17" s="3" t="str">
        <f>IFERROR(VLOOKUP($A17,Entries!$A:$F,5,FALSE),"")</f>
        <v>Guarcoeils Rocky</v>
      </c>
      <c r="E17" s="3" t="str">
        <f>IFERROR(VLOOKUP($A17,Entries!$A:$F,6,FALSE),"")</f>
        <v>Berkeley</v>
      </c>
      <c r="F17" s="35">
        <f>IFERROR(VLOOKUP($A17,'90 A'!$A:$J,10,FALSE),"")</f>
        <v>43.8</v>
      </c>
      <c r="G17" s="35" t="str">
        <f>IFERROR(VLOOKUP($A17,'90 B'!$A:$J,10,FALSE),"")</f>
        <v/>
      </c>
      <c r="H17" s="35" t="str">
        <f>IFERROR(VLOOKUP($A17,'90 C'!$A:$J,10,FALSE),"")</f>
        <v/>
      </c>
      <c r="I17" s="35"/>
      <c r="J17" s="35">
        <f t="shared" si="1"/>
        <v>43.8</v>
      </c>
      <c r="K17" s="36">
        <f>IFERROR(RANK(J17,J14:J17,1),4)</f>
        <v>2</v>
      </c>
      <c r="L17" s="44"/>
      <c r="M17" s="44"/>
    </row>
    <row r="18" spans="1:13" ht="7.5" customHeight="1" x14ac:dyDescent="0.25">
      <c r="A18" s="37"/>
      <c r="B18" s="30" t="str">
        <f>IFERROR(VLOOKUP($A18,Entries!$A:$F,2,FALSE),"")</f>
        <v/>
      </c>
      <c r="C18" s="30" t="str">
        <f>IFERROR(VLOOKUP($A18,Entries!$A:$F,4,FALSE),"")</f>
        <v/>
      </c>
      <c r="D18" s="30" t="str">
        <f>IFERROR(VLOOKUP($A18,Entries!$A:$F,5,FALSE),"")</f>
        <v/>
      </c>
      <c r="E18" s="30" t="str">
        <f>IFERROR(VLOOKUP($A18,Entries!$A:$F,6,FALSE),"")</f>
        <v/>
      </c>
      <c r="F18" s="26"/>
      <c r="G18" s="26"/>
      <c r="H18" s="26"/>
      <c r="I18" s="26"/>
      <c r="L18" s="45"/>
      <c r="M18" s="45"/>
    </row>
    <row r="19" spans="1:13" ht="14.25" customHeight="1" x14ac:dyDescent="0.2">
      <c r="A19" s="40">
        <v>117</v>
      </c>
      <c r="B19" s="3" t="str">
        <f>IFERROR(VLOOKUP($A19,Entries!$A:$F,2,FALSE),"")</f>
        <v>A</v>
      </c>
      <c r="C19" s="3" t="str">
        <f>IFERROR(VLOOKUP($A19,Entries!$A:$F,4,FALSE),"")</f>
        <v>Sandy Chase</v>
      </c>
      <c r="D19" s="3" t="str">
        <f>IFERROR(VLOOKUP($A19,Entries!$A:$F,5,FALSE),"")</f>
        <v>Danny IV</v>
      </c>
      <c r="E19" s="3" t="str">
        <f>IFERROR(VLOOKUP($A19,Entries!$A:$F,6,FALSE),"")</f>
        <v>Kennet Vale</v>
      </c>
      <c r="F19" s="35">
        <f>IFERROR(VLOOKUP($A19,'90 A'!$A:$J,10,FALSE),"")</f>
        <v>33</v>
      </c>
      <c r="G19" s="35" t="str">
        <f>IFERROR(VLOOKUP($A19,'90 B'!$A:$J,10,FALSE),"")</f>
        <v/>
      </c>
      <c r="H19" s="35" t="str">
        <f>IFERROR(VLOOKUP($A19,'90 C'!$A:$J,10,FALSE),"")</f>
        <v/>
      </c>
      <c r="I19" s="35"/>
      <c r="J19" s="35">
        <f t="shared" ref="J19:J22" si="2">IF(F19="E","E",IF(G19="E","E",IF(H19="E","E",IF(I19="E","E",IF(F19="R","R",IF(G19="R","R",IF(H19="R","R",IF(I19="R","R",IF(F19="WD","WD",IF(G19="WD","WD",IF(H19="WD","WD",IF(I19="WD","WD",SUM($F19:$I19)))))))))))))</f>
        <v>33</v>
      </c>
      <c r="K19" s="36">
        <f>IFERROR(RANK(J19,J19:J22,1),4)</f>
        <v>2</v>
      </c>
      <c r="L19" s="41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95.1</v>
      </c>
      <c r="M19" s="42">
        <f>IFERROR(RANK(L19,L$4:L$32,1),"")</f>
        <v>3</v>
      </c>
    </row>
    <row r="20" spans="1:13" ht="14.25" customHeight="1" x14ac:dyDescent="0.2">
      <c r="A20" s="40">
        <v>118</v>
      </c>
      <c r="B20" s="3" t="str">
        <f>IFERROR(VLOOKUP($A20,Entries!$A:$F,2,FALSE),"")</f>
        <v>A</v>
      </c>
      <c r="C20" s="3" t="str">
        <f>IFERROR(VLOOKUP($A20,Entries!$A:$F,4,FALSE),"")</f>
        <v>Becky Ormond</v>
      </c>
      <c r="D20" s="3" t="str">
        <f>IFERROR(VLOOKUP($A20,Entries!$A:$F,5,FALSE),"")</f>
        <v>Quarme Affaire</v>
      </c>
      <c r="E20" s="3" t="str">
        <f>IFERROR(VLOOKUP($A20,Entries!$A:$F,6,FALSE),"")</f>
        <v>Kennet Vale</v>
      </c>
      <c r="F20" s="35">
        <f>IFERROR(VLOOKUP($A20,'90 A'!$A:$J,10,FALSE),"")</f>
        <v>25.8</v>
      </c>
      <c r="G20" s="35" t="str">
        <f>IFERROR(VLOOKUP($A20,'90 B'!$A:$J,10,FALSE),"")</f>
        <v/>
      </c>
      <c r="H20" s="35" t="str">
        <f>IFERROR(VLOOKUP($A20,'90 C'!$A:$J,10,FALSE),"")</f>
        <v/>
      </c>
      <c r="I20" s="35"/>
      <c r="J20" s="35">
        <f t="shared" si="2"/>
        <v>25.8</v>
      </c>
      <c r="K20" s="36">
        <f>IFERROR(RANK(J20,J19:J22,1),4)</f>
        <v>1</v>
      </c>
      <c r="L20" s="43"/>
      <c r="M20" s="43"/>
    </row>
    <row r="21" spans="1:13" ht="14.25" customHeight="1" x14ac:dyDescent="0.2">
      <c r="A21" s="40">
        <v>119</v>
      </c>
      <c r="B21" s="3" t="str">
        <f>IFERROR(VLOOKUP($A21,Entries!$A:$F,2,FALSE),"")</f>
        <v>A</v>
      </c>
      <c r="C21" s="3" t="str">
        <f>IFERROR(VLOOKUP($A21,Entries!$A:$F,4,FALSE),"")</f>
        <v>Becks Smallman</v>
      </c>
      <c r="D21" s="3" t="str">
        <f>IFERROR(VLOOKUP($A21,Entries!$A:$F,5,FALSE),"")</f>
        <v>Flash Royale</v>
      </c>
      <c r="E21" s="3" t="str">
        <f>IFERROR(VLOOKUP($A21,Entries!$A:$F,6,FALSE),"")</f>
        <v>Kennet Vale</v>
      </c>
      <c r="F21" s="35">
        <f>IFERROR(VLOOKUP($A21,'90 A'!$A:$J,10,FALSE),"")</f>
        <v>36.299999999999997</v>
      </c>
      <c r="G21" s="35" t="str">
        <f>IFERROR(VLOOKUP($A21,'90 B'!$A:$J,10,FALSE),"")</f>
        <v/>
      </c>
      <c r="H21" s="35" t="str">
        <f>IFERROR(VLOOKUP($A21,'90 C'!$A:$J,10,FALSE),"")</f>
        <v/>
      </c>
      <c r="I21" s="35"/>
      <c r="J21" s="35">
        <f t="shared" si="2"/>
        <v>36.299999999999997</v>
      </c>
      <c r="K21" s="36">
        <f>IFERROR(RANK(J21,J19:J22,1),4)</f>
        <v>3</v>
      </c>
      <c r="L21" s="43"/>
      <c r="M21" s="43"/>
    </row>
    <row r="22" spans="1:13" ht="14.25" customHeight="1" x14ac:dyDescent="0.2">
      <c r="A22" s="40">
        <v>120</v>
      </c>
      <c r="B22" s="3" t="str">
        <f>IFERROR(VLOOKUP($A22,Entries!$A:$F,2,FALSE),"")</f>
        <v>A</v>
      </c>
      <c r="C22" s="3" t="str">
        <f>IFERROR(VLOOKUP($A22,Entries!$A:$F,4,FALSE),"")</f>
        <v>Sallyanne Leaf</v>
      </c>
      <c r="D22" s="3" t="str">
        <f>IFERROR(VLOOKUP($A22,Entries!$A:$F,5,FALSE),"")</f>
        <v>Rosy Outlook</v>
      </c>
      <c r="E22" s="3" t="str">
        <f>IFERROR(VLOOKUP($A22,Entries!$A:$F,6,FALSE),"")</f>
        <v>Kennet Vale</v>
      </c>
      <c r="F22" s="35" t="str">
        <f>IFERROR(VLOOKUP($A22,'90 A'!$A:$J,10,FALSE),"")</f>
        <v>R</v>
      </c>
      <c r="G22" s="35" t="str">
        <f>IFERROR(VLOOKUP($A22,'90 B'!$A:$J,10,FALSE),"")</f>
        <v/>
      </c>
      <c r="H22" s="35" t="str">
        <f>IFERROR(VLOOKUP($A22,'90 C'!$A:$J,10,FALSE),"")</f>
        <v/>
      </c>
      <c r="I22" s="35"/>
      <c r="J22" s="35" t="str">
        <f t="shared" si="2"/>
        <v>R</v>
      </c>
      <c r="K22" s="36">
        <f>IFERROR(RANK(J22,J19:J22,1),4)</f>
        <v>4</v>
      </c>
      <c r="L22" s="44"/>
      <c r="M22" s="44"/>
    </row>
    <row r="23" spans="1:13" ht="7.5" customHeight="1" x14ac:dyDescent="0.25">
      <c r="A23" s="37"/>
      <c r="B23" s="30" t="str">
        <f>IFERROR(VLOOKUP($A23,Entries!$A:$F,2,FALSE),"")</f>
        <v/>
      </c>
      <c r="C23" s="30" t="str">
        <f>IFERROR(VLOOKUP($A23,Entries!$A:$F,4,FALSE),"")</f>
        <v/>
      </c>
      <c r="D23" s="30" t="str">
        <f>IFERROR(VLOOKUP($A23,Entries!$A:$F,5,FALSE),"")</f>
        <v/>
      </c>
      <c r="E23" s="30" t="str">
        <f>IFERROR(VLOOKUP($A23,Entries!$A:$F,6,FALSE),"")</f>
        <v/>
      </c>
      <c r="F23" s="26"/>
      <c r="G23" s="26"/>
      <c r="H23" s="26"/>
      <c r="I23" s="26"/>
      <c r="L23" s="45"/>
      <c r="M23" s="45"/>
    </row>
    <row r="24" spans="1:13" ht="14.25" customHeight="1" x14ac:dyDescent="0.2">
      <c r="A24" s="40">
        <v>112</v>
      </c>
      <c r="B24" s="3" t="str">
        <f>IFERROR(VLOOKUP($A24,Entries!$A:$F,2,FALSE),"")</f>
        <v>A</v>
      </c>
      <c r="C24" s="3" t="str">
        <f>IFERROR(VLOOKUP($A24,Entries!$A:$F,4,FALSE),"")</f>
        <v>Jude Matthews</v>
      </c>
      <c r="D24" s="3" t="str">
        <f>IFERROR(VLOOKUP($A24,Entries!$A:$F,5,FALSE),"")</f>
        <v>Dare to Dream</v>
      </c>
      <c r="E24" s="3" t="str">
        <f>IFERROR(VLOOKUP($A24,Entries!$A:$F,6,FALSE),"")</f>
        <v>VWH Leopards</v>
      </c>
      <c r="F24" s="35">
        <f>IFERROR(VLOOKUP($A24,'90 A'!$A:$J,10,FALSE),"")</f>
        <v>36.199999999999996</v>
      </c>
      <c r="G24" s="35" t="str">
        <f>IFERROR(VLOOKUP($A24,'90 B'!$A:$J,10,FALSE),"")</f>
        <v/>
      </c>
      <c r="H24" s="35" t="str">
        <f>IFERROR(VLOOKUP($A24,'90 C'!$A:$J,10,FALSE),"")</f>
        <v/>
      </c>
      <c r="I24" s="35"/>
      <c r="J24" s="35">
        <f t="shared" ref="J24:J27" si="3">IF(F24="E","E",IF(G24="E","E",IF(H24="E","E",IF(I24="E","E",IF(F24="R","R",IF(G24="R","R",IF(H24="R","R",IF(I24="R","R",IF(F24="WD","WD",IF(G24="WD","WD",IF(H24="WD","WD",IF(I24="WD","WD",SUM($F24:$I24)))))))))))))</f>
        <v>36.199999999999996</v>
      </c>
      <c r="K24" s="36">
        <f>IFERROR(RANK(J24,J24:J27,1),4)</f>
        <v>3</v>
      </c>
      <c r="L24" s="41">
        <f>IF(COUNTIF(J24:J27,"&gt;0")&lt;3,"E",(IF(COUNTIF(K24:K27,1)=4,SUMIF(K24:K27,1,J24:J27)/4*3,SUMIF(K24:K27,1,J24:J27))+(IF(COUNTIF(K24:K27,2)=3,SUMIF(K24:K27,2,J24:J27)/3*2,SUMIF(K24:K27,2,J24:J27))+(IF(COUNTIF(K24:K27,3)=2,SUMIF(K24:K27,3,J24:J27)/2,SUMIF(K24:K27,3,J24:J27))))))</f>
        <v>94.7</v>
      </c>
      <c r="M24" s="42">
        <f>IFERROR(RANK(L24,L$4:L$32,1),"")</f>
        <v>2</v>
      </c>
    </row>
    <row r="25" spans="1:13" ht="14.25" customHeight="1" x14ac:dyDescent="0.2">
      <c r="A25" s="40">
        <v>121</v>
      </c>
      <c r="B25" s="3" t="str">
        <f>IFERROR(VLOOKUP($A25,Entries!$A:$F,2,FALSE),"")</f>
        <v>A</v>
      </c>
      <c r="C25" s="3" t="str">
        <f>IFERROR(VLOOKUP($A25,Entries!$A:$F,4,FALSE),"")</f>
        <v>Fiona Symes</v>
      </c>
      <c r="D25" s="3" t="str">
        <f>IFERROR(VLOOKUP($A25,Entries!$A:$F,5,FALSE),"")</f>
        <v>Hackpen Heights</v>
      </c>
      <c r="E25" s="3" t="str">
        <f>IFERROR(VLOOKUP($A25,Entries!$A:$F,6,FALSE),"")</f>
        <v>VWH Leopards</v>
      </c>
      <c r="F25" s="35">
        <f>IFERROR(VLOOKUP($A25,'90 A'!$A:$J,10,FALSE),"")</f>
        <v>52.5</v>
      </c>
      <c r="G25" s="35" t="str">
        <f>IFERROR(VLOOKUP($A25,'90 B'!$A:$J,10,FALSE),"")</f>
        <v/>
      </c>
      <c r="H25" s="35" t="str">
        <f>IFERROR(VLOOKUP($A25,'90 C'!$A:$J,10,FALSE),"")</f>
        <v/>
      </c>
      <c r="I25" s="35"/>
      <c r="J25" s="35">
        <f t="shared" si="3"/>
        <v>52.5</v>
      </c>
      <c r="K25" s="36">
        <f>IFERROR(RANK(J25,J24:J27,1),4)</f>
        <v>4</v>
      </c>
      <c r="L25" s="43"/>
      <c r="M25" s="43"/>
    </row>
    <row r="26" spans="1:13" ht="14.25" customHeight="1" x14ac:dyDescent="0.2">
      <c r="A26" s="40">
        <v>122</v>
      </c>
      <c r="B26" s="3" t="str">
        <f>IFERROR(VLOOKUP($A26,Entries!$A:$F,2,FALSE),"")</f>
        <v>A</v>
      </c>
      <c r="C26" s="3" t="str">
        <f>IFERROR(VLOOKUP($A26,Entries!$A:$F,4,FALSE),"")</f>
        <v>Kerry Alexander</v>
      </c>
      <c r="D26" s="3" t="str">
        <f>IFERROR(VLOOKUP($A26,Entries!$A:$F,5,FALSE),"")</f>
        <v>Brainstorm</v>
      </c>
      <c r="E26" s="3" t="str">
        <f>IFERROR(VLOOKUP($A26,Entries!$A:$F,6,FALSE),"")</f>
        <v>VWH Leopards</v>
      </c>
      <c r="F26" s="35">
        <f>IFERROR(VLOOKUP($A26,'90 A'!$A:$J,10,FALSE),"")</f>
        <v>26.7</v>
      </c>
      <c r="G26" s="35" t="str">
        <f>IFERROR(VLOOKUP($A26,'90 B'!$A:$J,10,FALSE),"")</f>
        <v/>
      </c>
      <c r="H26" s="35" t="str">
        <f>IFERROR(VLOOKUP($A26,'90 C'!$A:$J,10,FALSE),"")</f>
        <v/>
      </c>
      <c r="I26" s="35"/>
      <c r="J26" s="35">
        <f t="shared" si="3"/>
        <v>26.7</v>
      </c>
      <c r="K26" s="36">
        <f>IFERROR(RANK(J26,J24:J27,1),4)</f>
        <v>1</v>
      </c>
      <c r="L26" s="43"/>
      <c r="M26" s="43"/>
    </row>
    <row r="27" spans="1:13" ht="14.25" customHeight="1" x14ac:dyDescent="0.2">
      <c r="A27" s="40">
        <v>132</v>
      </c>
      <c r="B27" s="3" t="str">
        <f>IFERROR(VLOOKUP($A27,Entries!$A:$F,2,FALSE),"")</f>
        <v>A</v>
      </c>
      <c r="C27" s="3" t="str">
        <f>IFERROR(VLOOKUP($A27,Entries!$A:$F,4,FALSE),"")</f>
        <v>Penny Hall</v>
      </c>
      <c r="D27" s="3" t="str">
        <f>IFERROR(VLOOKUP($A27,Entries!$A:$F,5,FALSE),"")</f>
        <v>Lumiere</v>
      </c>
      <c r="E27" s="3" t="str">
        <f>IFERROR(VLOOKUP($A27,Entries!$A:$F,6,FALSE),"")</f>
        <v>VWH Leopards</v>
      </c>
      <c r="F27" s="35">
        <f>IFERROR(VLOOKUP($A27,'90 A'!$A:$J,10,FALSE),"")</f>
        <v>31.8</v>
      </c>
      <c r="G27" s="35" t="str">
        <f>IFERROR(VLOOKUP($A27,'90 B'!$A:$J,10,FALSE),"")</f>
        <v/>
      </c>
      <c r="H27" s="35" t="str">
        <f>IFERROR(VLOOKUP($A27,'90 C'!$A:$J,10,FALSE),"")</f>
        <v/>
      </c>
      <c r="I27" s="35"/>
      <c r="J27" s="35">
        <f t="shared" si="3"/>
        <v>31.8</v>
      </c>
      <c r="K27" s="36">
        <f>IFERROR(RANK(J27,J24:J27,1),4)</f>
        <v>2</v>
      </c>
      <c r="L27" s="44"/>
      <c r="M27" s="44"/>
    </row>
    <row r="28" spans="1:13" ht="7.5" customHeight="1" x14ac:dyDescent="0.25">
      <c r="A28" s="37"/>
      <c r="B28" s="30" t="str">
        <f>IFERROR(VLOOKUP($A28,Entries!$A:$F,2,FALSE),"")</f>
        <v/>
      </c>
      <c r="C28" s="30" t="str">
        <f>IFERROR(VLOOKUP($A28,Entries!$A:$F,4,FALSE),"")</f>
        <v/>
      </c>
      <c r="D28" s="30" t="str">
        <f>IFERROR(VLOOKUP($A28,Entries!$A:$F,5,FALSE),"")</f>
        <v/>
      </c>
      <c r="E28" s="30" t="str">
        <f>IFERROR(VLOOKUP($A28,Entries!$A:$F,6,FALSE),"")</f>
        <v/>
      </c>
      <c r="F28" s="26"/>
      <c r="G28" s="26"/>
      <c r="H28" s="26"/>
      <c r="I28" s="26"/>
      <c r="L28" s="45"/>
      <c r="M28" s="45"/>
    </row>
    <row r="29" spans="1:13" ht="14.25" customHeight="1" x14ac:dyDescent="0.2">
      <c r="A29" s="40">
        <v>111</v>
      </c>
      <c r="B29" s="3" t="str">
        <f>IFERROR(VLOOKUP($A29,Entries!$A:$F,2,FALSE),"")</f>
        <v>A</v>
      </c>
      <c r="C29" s="3" t="str">
        <f>IFERROR(VLOOKUP($A29,Entries!$A:$F,4,FALSE),"")</f>
        <v>Lynda King</v>
      </c>
      <c r="D29" s="3" t="str">
        <f>IFERROR(VLOOKUP($A29,Entries!$A:$F,5,FALSE),"")</f>
        <v>Abstract Art</v>
      </c>
      <c r="E29" s="3" t="str">
        <f>IFERROR(VLOOKUP($A29,Entries!$A:$F,6,FALSE),"")</f>
        <v>VWH Panthers</v>
      </c>
      <c r="F29" s="35">
        <f>IFERROR(VLOOKUP($A29,'90 A'!$A:$J,10,FALSE),"")</f>
        <v>36.5</v>
      </c>
      <c r="G29" s="35" t="str">
        <f>IFERROR(VLOOKUP($A29,'90 B'!$A:$J,10,FALSE),"")</f>
        <v/>
      </c>
      <c r="H29" s="35" t="str">
        <f>IFERROR(VLOOKUP($A29,'90 C'!$A:$J,10,FALSE),"")</f>
        <v/>
      </c>
      <c r="I29" s="35"/>
      <c r="J29" s="35">
        <f t="shared" ref="J29:J32" si="4">IF(F29="E","E",IF(G29="E","E",IF(H29="E","E",IF(I29="E","E",IF(F29="R","R",IF(G29="R","R",IF(H29="R","R",IF(I29="R","R",IF(F29="WD","WD",IF(G29="WD","WD",IF(H29="WD","WD",IF(I29="WD","WD",SUM($F29:$I29)))))))))))))</f>
        <v>36.5</v>
      </c>
      <c r="K29" s="36">
        <f>IFERROR(RANK(J29,J29:J32,1),4)</f>
        <v>3</v>
      </c>
      <c r="L29" s="41" t="str">
        <f>IF(COUNTIF(J29:J32,"&gt;0")&lt;3,"E",(IF(COUNTIF(K29:K32,1)=4,SUMIF(K29:K32,1,J29:J32)/4*3,SUMIF(K29:K32,1,J29:J32))+(IF(COUNTIF(K29:K32,2)=3,SUMIF(K29:K32,2,J29:J32)/3*2,SUMIF(K29:K32,2,J29:J32))+(IF(COUNTIF(K29:K32,3)=2,SUMIF(K29:K32,3,J29:J32)/2,SUMIF(K29:K32,3,J29:J32))))))</f>
        <v>E</v>
      </c>
      <c r="M29" s="42" t="str">
        <f>IFERROR(RANK(L29,L$4:L$32,1),"")</f>
        <v/>
      </c>
    </row>
    <row r="30" spans="1:13" ht="14.25" customHeight="1" x14ac:dyDescent="0.2">
      <c r="A30" s="40">
        <v>123</v>
      </c>
      <c r="B30" s="3" t="str">
        <f>IFERROR(VLOOKUP($A30,Entries!$A:$F,2,FALSE),"")</f>
        <v>A</v>
      </c>
      <c r="C30" s="3" t="str">
        <f>IFERROR(VLOOKUP($A30,Entries!$A:$F,4,FALSE),"")</f>
        <v>Angela Clark</v>
      </c>
      <c r="D30" s="3" t="str">
        <f>IFERROR(VLOOKUP($A30,Entries!$A:$F,5,FALSE),"")</f>
        <v>Lexie</v>
      </c>
      <c r="E30" s="3" t="str">
        <f>IFERROR(VLOOKUP($A30,Entries!$A:$F,6,FALSE),"")</f>
        <v>VWH Panthers</v>
      </c>
      <c r="F30" s="35" t="str">
        <f>IFERROR(VLOOKUP($A30,'90 A'!$A:$J,10,FALSE),"")</f>
        <v>W</v>
      </c>
      <c r="G30" s="35" t="str">
        <f>IFERROR(VLOOKUP($A30,'90 B'!$A:$J,10,FALSE),"")</f>
        <v/>
      </c>
      <c r="H30" s="35" t="str">
        <f>IFERROR(VLOOKUP($A30,'90 C'!$A:$J,10,FALSE),"")</f>
        <v/>
      </c>
      <c r="I30" s="35"/>
      <c r="J30" s="35">
        <f t="shared" si="4"/>
        <v>0</v>
      </c>
      <c r="K30" s="36">
        <f>IFERROR(RANK(J30,J29:J32,1),4)</f>
        <v>1</v>
      </c>
      <c r="L30" s="43"/>
      <c r="M30" s="43"/>
    </row>
    <row r="31" spans="1:13" ht="14.25" customHeight="1" x14ac:dyDescent="0.2">
      <c r="A31" s="40">
        <v>131</v>
      </c>
      <c r="B31" s="3" t="str">
        <f>IFERROR(VLOOKUP($A31,Entries!$A:$F,2,FALSE),"")</f>
        <v>A</v>
      </c>
      <c r="C31" s="3" t="str">
        <f>IFERROR(VLOOKUP($A31,Entries!$A:$F,4,FALSE),"")</f>
        <v>*space*</v>
      </c>
      <c r="D31" s="3">
        <f>IFERROR(VLOOKUP($A31,Entries!$A:$F,5,FALSE),"")</f>
        <v>0</v>
      </c>
      <c r="E31" s="3" t="str">
        <f>IFERROR(VLOOKUP($A31,Entries!$A:$F,6,FALSE),"")</f>
        <v>VWH Panthers</v>
      </c>
      <c r="F31" s="35" t="str">
        <f>IFERROR(VLOOKUP($A31,'90 A'!$A:$J,10,FALSE),"")</f>
        <v>S</v>
      </c>
      <c r="G31" s="35" t="str">
        <f>IFERROR(VLOOKUP($A31,'90 B'!$A:$J,10,FALSE),"")</f>
        <v/>
      </c>
      <c r="H31" s="35" t="str">
        <f>IFERROR(VLOOKUP($A31,'90 C'!$A:$J,10,FALSE),"")</f>
        <v/>
      </c>
      <c r="I31" s="35"/>
      <c r="J31" s="35">
        <f t="shared" si="4"/>
        <v>0</v>
      </c>
      <c r="K31" s="36">
        <f>IFERROR(RANK(J31,J29:J32,1),4)</f>
        <v>1</v>
      </c>
      <c r="L31" s="43"/>
      <c r="M31" s="43"/>
    </row>
    <row r="32" spans="1:13" ht="14.25" customHeight="1" x14ac:dyDescent="0.2">
      <c r="A32" s="40">
        <v>142</v>
      </c>
      <c r="B32" s="3" t="str">
        <f>IFERROR(VLOOKUP($A32,Entries!$A:$F,2,FALSE),"")</f>
        <v>A</v>
      </c>
      <c r="C32" s="3" t="str">
        <f>IFERROR(VLOOKUP($A32,Entries!$A:$F,4,FALSE),"")</f>
        <v>Vanessa Bennett</v>
      </c>
      <c r="D32" s="3" t="str">
        <f>IFERROR(VLOOKUP($A32,Entries!$A:$F,5,FALSE),"")</f>
        <v>Spot on Fred</v>
      </c>
      <c r="E32" s="3" t="str">
        <f>IFERROR(VLOOKUP($A32,Entries!$A:$F,6,FALSE),"")</f>
        <v>VWH Panthers</v>
      </c>
      <c r="F32" s="35" t="str">
        <f>IFERROR(VLOOKUP($A32,'90 A'!$A:$J,10,FALSE),"")</f>
        <v>E</v>
      </c>
      <c r="G32" s="35" t="str">
        <f>IFERROR(VLOOKUP($A32,'90 B'!$A:$J,10,FALSE),"")</f>
        <v/>
      </c>
      <c r="H32" s="35" t="str">
        <f>IFERROR(VLOOKUP($A32,'90 C'!$A:$J,10,FALSE),"")</f>
        <v/>
      </c>
      <c r="I32" s="35"/>
      <c r="J32" s="35" t="str">
        <f t="shared" si="4"/>
        <v>E</v>
      </c>
      <c r="K32" s="36">
        <f>IFERROR(RANK(J32,J29:J32,1),4)</f>
        <v>4</v>
      </c>
      <c r="L32" s="44"/>
      <c r="M32" s="44"/>
    </row>
    <row r="33" spans="1:13" ht="13.5" customHeight="1" x14ac:dyDescent="0.25">
      <c r="A33" s="37"/>
      <c r="B33" s="30" t="str">
        <f>IFERROR(VLOOKUP($A33,Entries!$A:$F,2,FALSE),"")</f>
        <v/>
      </c>
      <c r="C33" s="30" t="str">
        <f>IFERROR(VLOOKUP($A33,Entries!$A:$F,4,FALSE),"")</f>
        <v/>
      </c>
      <c r="D33" s="30" t="str">
        <f>IFERROR(VLOOKUP($A33,Entries!$A:$F,5,FALSE),"")</f>
        <v/>
      </c>
      <c r="E33" s="30" t="str">
        <f>IFERROR(VLOOKUP($A33,Entries!$A:$F,6,FALSE),"")</f>
        <v/>
      </c>
      <c r="F33" s="26" t="str">
        <f>IFERROR(VLOOKUP($A33,'90 A'!$A:$J,10,FALSE),"")</f>
        <v/>
      </c>
      <c r="G33" s="26" t="str">
        <f>IFERROR(VLOOKUP($A33,#REF!,10,FALSE),"")</f>
        <v/>
      </c>
      <c r="H33" s="26" t="str">
        <f>IFERROR(VLOOKUP($A33,#REF!,10,FALSE),"")</f>
        <v/>
      </c>
      <c r="I33" s="26"/>
      <c r="L33" s="45"/>
      <c r="M33" s="45"/>
    </row>
    <row r="34" spans="1:13" ht="20.25" x14ac:dyDescent="0.3">
      <c r="D34" s="31" t="s">
        <v>559</v>
      </c>
    </row>
    <row r="36" spans="1:13" ht="15" x14ac:dyDescent="0.25">
      <c r="A36" s="32" t="s">
        <v>23</v>
      </c>
      <c r="B36" s="32" t="s">
        <v>24</v>
      </c>
      <c r="C36" s="32" t="s">
        <v>1</v>
      </c>
      <c r="D36" s="32" t="s">
        <v>2</v>
      </c>
      <c r="E36" s="32" t="s">
        <v>61</v>
      </c>
      <c r="F36" s="32" t="s">
        <v>19</v>
      </c>
      <c r="G36" s="32" t="s">
        <v>20</v>
      </c>
      <c r="H36" s="33" t="s">
        <v>21</v>
      </c>
      <c r="I36" s="33"/>
      <c r="J36" s="33" t="s">
        <v>18</v>
      </c>
      <c r="K36" s="33"/>
      <c r="L36" s="34" t="s">
        <v>22</v>
      </c>
      <c r="M36" s="34" t="s">
        <v>14</v>
      </c>
    </row>
    <row r="37" spans="1:13" ht="14.25" customHeight="1" x14ac:dyDescent="0.2">
      <c r="A37" s="40">
        <v>177</v>
      </c>
      <c r="B37" s="3" t="str">
        <f>IFERROR(VLOOKUP($A37,Entries!$A:$F,2,FALSE),"")</f>
        <v>B1</v>
      </c>
      <c r="C37" s="3" t="str">
        <f>IFERROR(VLOOKUP($A37,Entries!$A:$F,4,FALSE),"")</f>
        <v>Gemma Holdaway</v>
      </c>
      <c r="D37" s="3" t="str">
        <f>IFERROR(VLOOKUP($A37,Entries!$A:$F,5,FALSE),"")</f>
        <v>Peek a Boo</v>
      </c>
      <c r="E37" s="3" t="str">
        <f>IFERROR(VLOOKUP($A37,Entries!$A:$F,6,FALSE),"")</f>
        <v>Bath Purple</v>
      </c>
      <c r="F37" s="35" t="str">
        <f>IFERROR(VLOOKUP($A37,'90 A'!$A:$J,10,FALSE),"")</f>
        <v/>
      </c>
      <c r="G37" s="35">
        <f>IFERROR(VLOOKUP($A37,'90 B'!$A:$J,10,FALSE),"")</f>
        <v>47.5</v>
      </c>
      <c r="H37" s="35" t="str">
        <f>IFERROR(VLOOKUP($A37,'90 C'!$A:$J,10,FALSE),"")</f>
        <v/>
      </c>
      <c r="I37" s="35"/>
      <c r="J37" s="35">
        <f t="shared" ref="J37:J40" si="5">IF(F37="E","E",IF(G37="E","E",IF(H37="E","E",IF(I37="E","E",IF(F37="R","R",IF(G37="R","R",IF(H37="R","R",IF(I37="R","R",IF(F37="WD","WD",IF(G37="WD","WD",IF(H37="WD","WD",IF(I37="WD","WD",SUM($F37:$I37)))))))))))))</f>
        <v>47.5</v>
      </c>
      <c r="K37" s="36">
        <f>IFERROR(RANK(J37,J37:J40,1),4)</f>
        <v>3</v>
      </c>
      <c r="L37" s="41">
        <f>IF(COUNTIF(J37:J40,"&gt;0")&lt;3,"E",(IF(COUNTIF(K37:K40,1)=4,SUMIF(K37:K40,1,J37:J40)/4*3,SUMIF(K37:K40,1,J37:J40))+(IF(COUNTIF(K37:K40,2)=3,SUMIF(K37:K40,2,J37:J40)/3*2,SUMIF(K37:K40,2,J37:J40))+(IF(COUNTIF(K37:K40,3)=2,SUMIF(K37:K40,3,J37:J40)/2,SUMIF(K37:K40,3,J37:J40))))))</f>
        <v>119.3</v>
      </c>
      <c r="M37" s="42">
        <f>IFERROR(RANK(L37,L$37:L$45,1),"")</f>
        <v>1</v>
      </c>
    </row>
    <row r="38" spans="1:13" ht="14.25" customHeight="1" x14ac:dyDescent="0.2">
      <c r="A38" s="40">
        <v>178</v>
      </c>
      <c r="B38" s="3" t="str">
        <f>IFERROR(VLOOKUP($A38,Entries!$A:$F,2,FALSE),"")</f>
        <v>B1</v>
      </c>
      <c r="C38" s="3" t="str">
        <f>IFERROR(VLOOKUP($A38,Entries!$A:$F,4,FALSE),"")</f>
        <v>Kaytlyn Hughes</v>
      </c>
      <c r="D38" s="3" t="str">
        <f>IFERROR(VLOOKUP($A38,Entries!$A:$F,5,FALSE),"")</f>
        <v>Roche</v>
      </c>
      <c r="E38" s="3" t="str">
        <f>IFERROR(VLOOKUP($A38,Entries!$A:$F,6,FALSE),"")</f>
        <v>Bath Purple</v>
      </c>
      <c r="F38" s="35" t="str">
        <f>IFERROR(VLOOKUP($A38,'90 A'!$A:$J,10,FALSE),"")</f>
        <v/>
      </c>
      <c r="G38" s="35">
        <f>IFERROR(VLOOKUP($A38,'90 B'!$A:$J,10,FALSE),"")</f>
        <v>53.8</v>
      </c>
      <c r="H38" s="35" t="str">
        <f>IFERROR(VLOOKUP($A38,'90 C'!$A:$J,10,FALSE),"")</f>
        <v/>
      </c>
      <c r="I38" s="35"/>
      <c r="J38" s="35">
        <f t="shared" si="5"/>
        <v>53.8</v>
      </c>
      <c r="K38" s="36">
        <f>IFERROR(RANK(J38,J37:J40,1),4)</f>
        <v>4</v>
      </c>
      <c r="L38" s="43"/>
      <c r="M38" s="43"/>
    </row>
    <row r="39" spans="1:13" ht="14.25" customHeight="1" x14ac:dyDescent="0.2">
      <c r="A39" s="40">
        <v>179</v>
      </c>
      <c r="B39" s="3" t="str">
        <f>IFERROR(VLOOKUP($A39,Entries!$A:$F,2,FALSE),"")</f>
        <v>B1</v>
      </c>
      <c r="C39" s="3" t="str">
        <f>IFERROR(VLOOKUP($A39,Entries!$A:$F,4,FALSE),"")</f>
        <v>Minty Mayhew</v>
      </c>
      <c r="D39" s="3" t="str">
        <f>IFERROR(VLOOKUP($A39,Entries!$A:$F,5,FALSE),"")</f>
        <v>Scarthy Robin</v>
      </c>
      <c r="E39" s="3" t="str">
        <f>IFERROR(VLOOKUP($A39,Entries!$A:$F,6,FALSE),"")</f>
        <v>Bath Purple</v>
      </c>
      <c r="F39" s="35" t="str">
        <f>IFERROR(VLOOKUP($A39,'90 A'!$A:$J,10,FALSE),"")</f>
        <v/>
      </c>
      <c r="G39" s="35">
        <f>IFERROR(VLOOKUP($A39,'90 B'!$A:$J,10,FALSE),"")</f>
        <v>37</v>
      </c>
      <c r="H39" s="35" t="str">
        <f>IFERROR(VLOOKUP($A39,'90 C'!$A:$J,10,FALSE),"")</f>
        <v/>
      </c>
      <c r="I39" s="35"/>
      <c r="J39" s="35">
        <f t="shared" si="5"/>
        <v>37</v>
      </c>
      <c r="K39" s="36">
        <f>IFERROR(RANK(J39,J37:J40,1),4)</f>
        <v>2</v>
      </c>
      <c r="L39" s="43"/>
      <c r="M39" s="43"/>
    </row>
    <row r="40" spans="1:13" ht="14.25" customHeight="1" x14ac:dyDescent="0.2">
      <c r="A40" s="40">
        <v>180</v>
      </c>
      <c r="B40" s="3" t="str">
        <f>IFERROR(VLOOKUP($A40,Entries!$A:$F,2,FALSE),"")</f>
        <v>B1</v>
      </c>
      <c r="C40" s="3" t="str">
        <f>IFERROR(VLOOKUP($A40,Entries!$A:$F,4,FALSE),"")</f>
        <v>Christie Antoniou</v>
      </c>
      <c r="D40" s="3" t="str">
        <f>IFERROR(VLOOKUP($A40,Entries!$A:$F,5,FALSE),"")</f>
        <v>Captain Hook</v>
      </c>
      <c r="E40" s="3" t="str">
        <f>IFERROR(VLOOKUP($A40,Entries!$A:$F,6,FALSE),"")</f>
        <v>Bath Purple</v>
      </c>
      <c r="F40" s="35" t="str">
        <f>IFERROR(VLOOKUP($A40,'90 A'!$A:$J,10,FALSE),"")</f>
        <v/>
      </c>
      <c r="G40" s="35">
        <f>IFERROR(VLOOKUP($A40,'90 B'!$A:$J,10,FALSE),"")</f>
        <v>34.799999999999997</v>
      </c>
      <c r="H40" s="35" t="str">
        <f>IFERROR(VLOOKUP($A40,'90 C'!$A:$J,10,FALSE),"")</f>
        <v/>
      </c>
      <c r="I40" s="35"/>
      <c r="J40" s="35">
        <f t="shared" si="5"/>
        <v>34.799999999999997</v>
      </c>
      <c r="K40" s="36">
        <f>IFERROR(RANK(J40,J37:J40,1),4)</f>
        <v>1</v>
      </c>
      <c r="L40" s="44"/>
      <c r="M40" s="44"/>
    </row>
    <row r="41" spans="1:13" ht="7.5" customHeight="1" x14ac:dyDescent="0.25">
      <c r="A41" s="37"/>
      <c r="B41" s="30" t="str">
        <f>IFERROR(VLOOKUP($A41,Entries!$A:$F,2,FALSE),"")</f>
        <v/>
      </c>
      <c r="C41" s="30" t="str">
        <f>IFERROR(VLOOKUP($A41,Entries!$A:$F,4,FALSE),"")</f>
        <v/>
      </c>
      <c r="D41" s="30" t="str">
        <f>IFERROR(VLOOKUP($A41,Entries!$A:$F,5,FALSE),"")</f>
        <v/>
      </c>
      <c r="E41" s="30" t="str">
        <f>IFERROR(VLOOKUP($A41,Entries!$A:$F,6,FALSE),"")</f>
        <v/>
      </c>
      <c r="F41" s="26" t="str">
        <f>IFERROR(VLOOKUP($A41,'90 A'!$A:$J,10,FALSE),"")</f>
        <v/>
      </c>
      <c r="G41" s="26" t="str">
        <f>IFERROR(VLOOKUP($A41,#REF!,10,FALSE),"")</f>
        <v/>
      </c>
      <c r="H41" s="26" t="str">
        <f>IFERROR(VLOOKUP($A41,#REF!,10,FALSE),"")</f>
        <v/>
      </c>
      <c r="I41" s="26"/>
      <c r="L41" s="45"/>
      <c r="M41" s="45"/>
    </row>
    <row r="42" spans="1:13" ht="14.25" customHeight="1" x14ac:dyDescent="0.2">
      <c r="A42" s="40">
        <v>171</v>
      </c>
      <c r="B42" s="3" t="str">
        <f>IFERROR(VLOOKUP($A42,Entries!$A:$F,2,FALSE),"")</f>
        <v>B1</v>
      </c>
      <c r="C42" s="3" t="str">
        <f>IFERROR(VLOOKUP($A42,Entries!$A:$F,4,FALSE),"")</f>
        <v>Kayleigh Isaacs</v>
      </c>
      <c r="D42" s="3" t="str">
        <f>IFERROR(VLOOKUP($A42,Entries!$A:$F,5,FALSE),"")</f>
        <v>Fabio</v>
      </c>
      <c r="E42" s="3" t="str">
        <f>IFERROR(VLOOKUP($A42,Entries!$A:$F,6,FALSE),"")</f>
        <v>Bath Pink</v>
      </c>
      <c r="F42" s="35" t="str">
        <f>IFERROR(VLOOKUP($A42,'90 A'!$A:$J,10,FALSE),"")</f>
        <v/>
      </c>
      <c r="G42" s="35" t="str">
        <f>IFERROR(VLOOKUP($A42,'90 B'!$A:$J,10,FALSE),"")</f>
        <v>E</v>
      </c>
      <c r="H42" s="35" t="str">
        <f>IFERROR(VLOOKUP($A42,'90 C'!$A:$J,10,FALSE),"")</f>
        <v/>
      </c>
      <c r="I42" s="35"/>
      <c r="J42" s="35" t="str">
        <f t="shared" ref="J42:J45" si="6">IF(F42="E","E",IF(G42="E","E",IF(H42="E","E",IF(I42="E","E",IF(F42="R","R",IF(G42="R","R",IF(H42="R","R",IF(I42="R","R",IF(F42="WD","WD",IF(G42="WD","WD",IF(H42="WD","WD",IF(I42="WD","WD",SUM($F42:$I42)))))))))))))</f>
        <v>E</v>
      </c>
      <c r="K42" s="36">
        <f>IFERROR(RANK(J42,J42:J45,1),4)</f>
        <v>4</v>
      </c>
      <c r="L42" s="41">
        <f>IF(COUNTIF(J42:J45,"&gt;0")&lt;3,"E",(IF(COUNTIF(K42:K45,1)=4,SUMIF(K42:K45,1,J42:J45)/4*3,SUMIF(K42:K45,1,J42:J45))+(IF(COUNTIF(K42:K45,2)=3,SUMIF(K42:K45,2,J42:J45)/3*2,SUMIF(K42:K45,2,J42:J45))+(IF(COUNTIF(K42:K45,3)=2,SUMIF(K42:K45,3,J42:J45)/2,SUMIF(K42:K45,3,J42:J45))))))</f>
        <v>145.6</v>
      </c>
      <c r="M42" s="42">
        <f>IFERROR(RANK(L42,L$37:L$45,1),"")</f>
        <v>2</v>
      </c>
    </row>
    <row r="43" spans="1:13" ht="14.25" customHeight="1" x14ac:dyDescent="0.2">
      <c r="A43" s="40">
        <v>172</v>
      </c>
      <c r="B43" s="3" t="str">
        <f>IFERROR(VLOOKUP($A43,Entries!$A:$F,2,FALSE),"")</f>
        <v>B1</v>
      </c>
      <c r="C43" s="3" t="str">
        <f>IFERROR(VLOOKUP($A43,Entries!$A:$F,4,FALSE),"")</f>
        <v>Alanna Stanley</v>
      </c>
      <c r="D43" s="3" t="str">
        <f>IFERROR(VLOOKUP($A43,Entries!$A:$F,5,FALSE),"")</f>
        <v>Merlin</v>
      </c>
      <c r="E43" s="3" t="str">
        <f>IFERROR(VLOOKUP($A43,Entries!$A:$F,6,FALSE),"")</f>
        <v>Bath Pink</v>
      </c>
      <c r="F43" s="35" t="str">
        <f>IFERROR(VLOOKUP($A43,'90 A'!$A:$J,10,FALSE),"")</f>
        <v/>
      </c>
      <c r="G43" s="35">
        <f>IFERROR(VLOOKUP($A43,'90 B'!$A:$J,10,FALSE),"")</f>
        <v>46</v>
      </c>
      <c r="H43" s="35" t="str">
        <f>IFERROR(VLOOKUP($A43,'90 C'!$A:$J,10,FALSE),"")</f>
        <v/>
      </c>
      <c r="I43" s="35"/>
      <c r="J43" s="35">
        <f t="shared" si="6"/>
        <v>46</v>
      </c>
      <c r="K43" s="36">
        <f>IFERROR(RANK(J43,J42:J45,1),4)</f>
        <v>1</v>
      </c>
      <c r="L43" s="43"/>
      <c r="M43" s="43"/>
    </row>
    <row r="44" spans="1:13" ht="14.25" customHeight="1" x14ac:dyDescent="0.2">
      <c r="A44" s="40">
        <v>173</v>
      </c>
      <c r="B44" s="3" t="str">
        <f>IFERROR(VLOOKUP($A44,Entries!$A:$F,2,FALSE),"")</f>
        <v>B1</v>
      </c>
      <c r="C44" s="3" t="str">
        <f>IFERROR(VLOOKUP($A44,Entries!$A:$F,4,FALSE),"")</f>
        <v>Madeline Bryant</v>
      </c>
      <c r="D44" s="3" t="str">
        <f>IFERROR(VLOOKUP($A44,Entries!$A:$F,5,FALSE),"")</f>
        <v>Love for Guinness</v>
      </c>
      <c r="E44" s="3" t="str">
        <f>IFERROR(VLOOKUP($A44,Entries!$A:$F,6,FALSE),"")</f>
        <v>Bath Pink</v>
      </c>
      <c r="F44" s="35" t="str">
        <f>IFERROR(VLOOKUP($A44,'90 A'!$A:$J,10,FALSE),"")</f>
        <v/>
      </c>
      <c r="G44" s="35">
        <f>IFERROR(VLOOKUP($A44,'90 B'!$A:$J,10,FALSE),"")</f>
        <v>53.5</v>
      </c>
      <c r="H44" s="35" t="str">
        <f>IFERROR(VLOOKUP($A44,'90 C'!$A:$J,10,FALSE),"")</f>
        <v/>
      </c>
      <c r="I44" s="35"/>
      <c r="J44" s="35">
        <f t="shared" si="6"/>
        <v>53.5</v>
      </c>
      <c r="K44" s="36">
        <f>IFERROR(RANK(J44,J42:J45,1),4)</f>
        <v>3</v>
      </c>
      <c r="L44" s="43"/>
      <c r="M44" s="43"/>
    </row>
    <row r="45" spans="1:13" ht="14.25" customHeight="1" x14ac:dyDescent="0.2">
      <c r="A45" s="40">
        <v>174</v>
      </c>
      <c r="B45" s="3" t="str">
        <f>IFERROR(VLOOKUP($A45,Entries!$A:$F,2,FALSE),"")</f>
        <v>B1</v>
      </c>
      <c r="C45" s="3" t="str">
        <f>IFERROR(VLOOKUP($A45,Entries!$A:$F,4,FALSE),"")</f>
        <v>Maud Ross</v>
      </c>
      <c r="D45" s="3" t="str">
        <f>IFERROR(VLOOKUP($A45,Entries!$A:$F,5,FALSE),"")</f>
        <v>Lady in Red</v>
      </c>
      <c r="E45" s="3" t="str">
        <f>IFERROR(VLOOKUP($A45,Entries!$A:$F,6,FALSE),"")</f>
        <v>Bath Pink</v>
      </c>
      <c r="F45" s="35" t="str">
        <f>IFERROR(VLOOKUP($A45,'90 A'!$A:$J,10,FALSE),"")</f>
        <v/>
      </c>
      <c r="G45" s="35">
        <f>IFERROR(VLOOKUP($A45,'90 B'!$A:$J,10,FALSE),"")</f>
        <v>46.1</v>
      </c>
      <c r="H45" s="35" t="str">
        <f>IFERROR(VLOOKUP($A45,'90 C'!$A:$J,10,FALSE),"")</f>
        <v/>
      </c>
      <c r="I45" s="35"/>
      <c r="J45" s="35">
        <f t="shared" si="6"/>
        <v>46.1</v>
      </c>
      <c r="K45" s="36">
        <f>IFERROR(RANK(J45,J42:J45,1),4)</f>
        <v>2</v>
      </c>
      <c r="L45" s="44"/>
      <c r="M45" s="44"/>
    </row>
    <row r="46" spans="1:13" ht="13.5" customHeight="1" x14ac:dyDescent="0.25">
      <c r="A46" s="37"/>
      <c r="B46" s="30" t="str">
        <f>IFERROR(VLOOKUP($A46,Entries!$A:$F,2,FALSE),"")</f>
        <v/>
      </c>
      <c r="C46" s="30" t="str">
        <f>IFERROR(VLOOKUP($A46,Entries!$A:$F,4,FALSE),"")</f>
        <v/>
      </c>
      <c r="D46" s="30" t="str">
        <f>IFERROR(VLOOKUP($A46,Entries!$A:$F,5,FALSE),"")</f>
        <v/>
      </c>
      <c r="E46" s="30" t="str">
        <f>IFERROR(VLOOKUP($A46,Entries!$A:$F,6,FALSE),"")</f>
        <v/>
      </c>
      <c r="F46" s="26" t="str">
        <f>IFERROR(VLOOKUP($A46,'90 A'!$A:$J,10,FALSE),"")</f>
        <v/>
      </c>
      <c r="G46" s="26" t="str">
        <f>IFERROR(VLOOKUP($A46,#REF!,10,FALSE),"")</f>
        <v/>
      </c>
      <c r="H46" s="26" t="str">
        <f>IFERROR(VLOOKUP($A46,#REF!,10,FALSE),"")</f>
        <v/>
      </c>
      <c r="I46" s="26"/>
      <c r="L46" s="45"/>
      <c r="M46" s="45"/>
    </row>
    <row r="47" spans="1:13" ht="20.25" x14ac:dyDescent="0.3">
      <c r="D47" s="31" t="s">
        <v>560</v>
      </c>
    </row>
    <row r="49" spans="1:13" ht="15" x14ac:dyDescent="0.25">
      <c r="A49" s="32" t="s">
        <v>23</v>
      </c>
      <c r="B49" s="32" t="s">
        <v>24</v>
      </c>
      <c r="C49" s="32" t="s">
        <v>1</v>
      </c>
      <c r="D49" s="32" t="s">
        <v>2</v>
      </c>
      <c r="E49" s="32" t="s">
        <v>61</v>
      </c>
      <c r="F49" s="32" t="s">
        <v>19</v>
      </c>
      <c r="G49" s="32" t="s">
        <v>20</v>
      </c>
      <c r="H49" s="33" t="s">
        <v>21</v>
      </c>
      <c r="I49" s="33"/>
      <c r="J49" s="33" t="s">
        <v>18</v>
      </c>
      <c r="K49" s="33"/>
      <c r="L49" s="34" t="s">
        <v>22</v>
      </c>
      <c r="M49" s="34" t="s">
        <v>14</v>
      </c>
    </row>
    <row r="50" spans="1:13" ht="14.25" customHeight="1" x14ac:dyDescent="0.2">
      <c r="A50" s="40">
        <v>213</v>
      </c>
      <c r="B50" s="3" t="str">
        <f>IFERROR(VLOOKUP($A50,Entries!$A:$F,2,FALSE),"")</f>
        <v>C</v>
      </c>
      <c r="C50" s="3" t="str">
        <f>IFERROR(VLOOKUP($A50,Entries!$A:$F,4,FALSE),"")</f>
        <v>Amanda Wooliams</v>
      </c>
      <c r="D50" s="3" t="str">
        <f>IFERROR(VLOOKUP($A50,Entries!$A:$F,5,FALSE),"")</f>
        <v>Pebbly Huntsman</v>
      </c>
      <c r="E50" s="3" t="str">
        <f>IFERROR(VLOOKUP($A50,Entries!$A:$F,6,FALSE),"")</f>
        <v>Evenlode</v>
      </c>
      <c r="F50" s="35" t="str">
        <f>IFERROR(VLOOKUP($A50,'90 A'!$A:$J,10,FALSE),"")</f>
        <v/>
      </c>
      <c r="G50" s="35" t="str">
        <f>IFERROR(VLOOKUP($A50,'90 B'!$A:$J,10,FALSE),"")</f>
        <v/>
      </c>
      <c r="H50" s="35">
        <f>IFERROR(VLOOKUP($A50,'90 C'!$A:$J,10,FALSE),"")</f>
        <v>43.9</v>
      </c>
      <c r="I50" s="35"/>
      <c r="J50" s="35">
        <f t="shared" ref="J50:J53" si="7">IF(F50="E","E",IF(G50="E","E",IF(H50="E","E",IF(I50="E","E",IF(F50="R","R",IF(G50="R","R",IF(H50="R","R",IF(I50="R","R",IF(F50="WD","WD",IF(G50="WD","WD",IF(H50="WD","WD",IF(I50="WD","WD",SUM($F50:$I50)))))))))))))</f>
        <v>43.9</v>
      </c>
      <c r="K50" s="36">
        <f>IFERROR(RANK(J50,J50:J53,1),4)</f>
        <v>4</v>
      </c>
      <c r="L50" s="41">
        <f>IF(COUNTIF(J50:J53,"&gt;0")&lt;3,"E",(IF(COUNTIF(K50:K53,1)=4,SUMIF(K50:K53,1,J50:J53)/4*3,SUMIF(K50:K53,1,J50:J53))+(IF(COUNTIF(K50:K53,2)=3,SUMIF(K50:K53,2,J50:J53)/3*2,SUMIF(K50:K53,2,J50:J53))+(IF(COUNTIF(K50:K53,3)=2,SUMIF(K50:K53,3,J50:J53)/2,SUMIF(K50:K53,3,J50:J53))))))</f>
        <v>120.19999999999999</v>
      </c>
      <c r="M50" s="42">
        <f>IFERROR(RANK(L50,L$50:L$83,1),"")</f>
        <v>5</v>
      </c>
    </row>
    <row r="51" spans="1:13" ht="14.25" customHeight="1" x14ac:dyDescent="0.2">
      <c r="A51" s="40">
        <v>214</v>
      </c>
      <c r="B51" s="3" t="str">
        <f>IFERROR(VLOOKUP($A51,Entries!$A:$F,2,FALSE),"")</f>
        <v>C</v>
      </c>
      <c r="C51" s="3" t="str">
        <f>IFERROR(VLOOKUP($A51,Entries!$A:$F,4,FALSE),"")</f>
        <v>Amy Morgan</v>
      </c>
      <c r="D51" s="3" t="str">
        <f>IFERROR(VLOOKUP($A51,Entries!$A:$F,5,FALSE),"")</f>
        <v>Kikos (ROR)</v>
      </c>
      <c r="E51" s="3" t="str">
        <f>IFERROR(VLOOKUP($A51,Entries!$A:$F,6,FALSE),"")</f>
        <v>Evenlode</v>
      </c>
      <c r="F51" s="35" t="str">
        <f>IFERROR(VLOOKUP($A51,'90 A'!$A:$J,10,FALSE),"")</f>
        <v/>
      </c>
      <c r="G51" s="35" t="str">
        <f>IFERROR(VLOOKUP($A51,'90 B'!$A:$J,10,FALSE),"")</f>
        <v/>
      </c>
      <c r="H51" s="35">
        <f>IFERROR(VLOOKUP($A51,'90 C'!$A:$J,10,FALSE),"")</f>
        <v>39.799999999999997</v>
      </c>
      <c r="I51" s="35"/>
      <c r="J51" s="35">
        <f t="shared" si="7"/>
        <v>39.799999999999997</v>
      </c>
      <c r="K51" s="36">
        <f>IFERROR(RANK(J51,J50:J53,1),4)</f>
        <v>2</v>
      </c>
      <c r="L51" s="43"/>
      <c r="M51" s="43"/>
    </row>
    <row r="52" spans="1:13" ht="14.25" customHeight="1" x14ac:dyDescent="0.2">
      <c r="A52" s="40">
        <v>215</v>
      </c>
      <c r="B52" s="3" t="str">
        <f>IFERROR(VLOOKUP($A52,Entries!$A:$F,2,FALSE),"")</f>
        <v>C</v>
      </c>
      <c r="C52" s="3" t="str">
        <f>IFERROR(VLOOKUP($A52,Entries!$A:$F,4,FALSE),"")</f>
        <v>Caroline Arkell</v>
      </c>
      <c r="D52" s="3" t="str">
        <f>IFERROR(VLOOKUP($A52,Entries!$A:$F,5,FALSE),"")</f>
        <v>Doubloon (ROR)</v>
      </c>
      <c r="E52" s="3" t="str">
        <f>IFERROR(VLOOKUP($A52,Entries!$A:$F,6,FALSE),"")</f>
        <v>Evenlode</v>
      </c>
      <c r="F52" s="35" t="str">
        <f>IFERROR(VLOOKUP($A52,'90 A'!$A:$J,10,FALSE),"")</f>
        <v/>
      </c>
      <c r="G52" s="35" t="str">
        <f>IFERROR(VLOOKUP($A52,'90 B'!$A:$J,10,FALSE),"")</f>
        <v/>
      </c>
      <c r="H52" s="35">
        <f>IFERROR(VLOOKUP($A52,'90 C'!$A:$J,10,FALSE),"")</f>
        <v>41</v>
      </c>
      <c r="I52" s="35"/>
      <c r="J52" s="35">
        <f t="shared" si="7"/>
        <v>41</v>
      </c>
      <c r="K52" s="36">
        <f>IFERROR(RANK(J52,J50:J53,1),4)</f>
        <v>3</v>
      </c>
      <c r="L52" s="43"/>
      <c r="M52" s="43"/>
    </row>
    <row r="53" spans="1:13" ht="14.25" customHeight="1" x14ac:dyDescent="0.2">
      <c r="A53" s="40">
        <v>216</v>
      </c>
      <c r="B53" s="3" t="str">
        <f>IFERROR(VLOOKUP($A53,Entries!$A:$F,2,FALSE),"")</f>
        <v>C</v>
      </c>
      <c r="C53" s="3" t="str">
        <f>IFERROR(VLOOKUP($A53,Entries!$A:$F,4,FALSE),"")</f>
        <v>Sharon Little</v>
      </c>
      <c r="D53" s="3" t="str">
        <f>IFERROR(VLOOKUP($A53,Entries!$A:$F,5,FALSE),"")</f>
        <v>Ernst Blofeld (ROR)</v>
      </c>
      <c r="E53" s="3" t="str">
        <f>IFERROR(VLOOKUP($A53,Entries!$A:$F,6,FALSE),"")</f>
        <v>Evenlode</v>
      </c>
      <c r="F53" s="35" t="str">
        <f>IFERROR(VLOOKUP($A53,'90 A'!$A:$J,10,FALSE),"")</f>
        <v/>
      </c>
      <c r="G53" s="35" t="str">
        <f>IFERROR(VLOOKUP($A53,'90 B'!$A:$J,10,FALSE),"")</f>
        <v/>
      </c>
      <c r="H53" s="35">
        <f>IFERROR(VLOOKUP($A53,'90 C'!$A:$J,10,FALSE),"")</f>
        <v>39.4</v>
      </c>
      <c r="I53" s="35"/>
      <c r="J53" s="35">
        <f t="shared" si="7"/>
        <v>39.4</v>
      </c>
      <c r="K53" s="36">
        <f>IFERROR(RANK(J53,J50:J53,1),4)</f>
        <v>1</v>
      </c>
      <c r="L53" s="44"/>
      <c r="M53" s="44"/>
    </row>
    <row r="54" spans="1:13" ht="7.5" customHeight="1" x14ac:dyDescent="0.25">
      <c r="A54" s="37"/>
      <c r="B54" s="30" t="str">
        <f>IFERROR(VLOOKUP($A54,Entries!$A:$F,2,FALSE),"")</f>
        <v/>
      </c>
      <c r="C54" s="30" t="str">
        <f>IFERROR(VLOOKUP($A54,Entries!$A:$F,4,FALSE),"")</f>
        <v/>
      </c>
      <c r="D54" s="30" t="str">
        <f>IFERROR(VLOOKUP($A54,Entries!$A:$F,5,FALSE),"")</f>
        <v/>
      </c>
      <c r="E54" s="30" t="str">
        <f>IFERROR(VLOOKUP($A54,Entries!$A:$F,6,FALSE),"")</f>
        <v/>
      </c>
      <c r="F54" s="26" t="str">
        <f>IFERROR(VLOOKUP($A54,'90 A'!$A:$J,10,FALSE),"")</f>
        <v/>
      </c>
      <c r="G54" s="26" t="str">
        <f>IFERROR(VLOOKUP($A54,#REF!,10,FALSE),"")</f>
        <v/>
      </c>
      <c r="H54" s="26" t="str">
        <f>IFERROR(VLOOKUP($A54,#REF!,10,FALSE),"")</f>
        <v/>
      </c>
      <c r="I54" s="26"/>
      <c r="L54" s="45"/>
      <c r="M54" s="45"/>
    </row>
    <row r="55" spans="1:13" ht="14.25" customHeight="1" x14ac:dyDescent="0.2">
      <c r="A55" s="40">
        <v>202</v>
      </c>
      <c r="B55" s="3" t="str">
        <f>IFERROR(VLOOKUP($A55,Entries!$A:$F,2,FALSE),"")</f>
        <v>C</v>
      </c>
      <c r="C55" s="3" t="str">
        <f>IFERROR(VLOOKUP($A55,Entries!$A:$F,4,FALSE),"")</f>
        <v>Sue Peckham</v>
      </c>
      <c r="D55" s="3" t="str">
        <f>IFERROR(VLOOKUP($A55,Entries!$A:$F,5,FALSE),"")</f>
        <v>Mr Gangster</v>
      </c>
      <c r="E55" s="3" t="str">
        <f>IFERROR(VLOOKUP($A55,Entries!$A:$F,6,FALSE),"")</f>
        <v>Malvern Hills Blue</v>
      </c>
      <c r="F55" s="35" t="str">
        <f>IFERROR(VLOOKUP($A55,'90 A'!$A:$J,10,FALSE),"")</f>
        <v/>
      </c>
      <c r="G55" s="35" t="str">
        <f>IFERROR(VLOOKUP($A55,'90 B'!$A:$J,10,FALSE),"")</f>
        <v/>
      </c>
      <c r="H55" s="35">
        <f>IFERROR(VLOOKUP($A55,'90 C'!$A:$J,10,FALSE),"")</f>
        <v>30.7</v>
      </c>
      <c r="I55" s="35"/>
      <c r="J55" s="35">
        <f t="shared" ref="J55:J58" si="8">IF(F55="E","E",IF(G55="E","E",IF(H55="E","E",IF(I55="E","E",IF(F55="R","R",IF(G55="R","R",IF(H55="R","R",IF(I55="R","R",IF(F55="WD","WD",IF(G55="WD","WD",IF(H55="WD","WD",IF(I55="WD","WD",SUM($F55:$I55)))))))))))))</f>
        <v>30.7</v>
      </c>
      <c r="K55" s="36">
        <f>IFERROR(RANK(J55,J55:J58,1),4)</f>
        <v>2</v>
      </c>
      <c r="L55" s="41">
        <f>IF(COUNTIF(J55:J58,"&gt;0")&lt;3,"E",(IF(COUNTIF(K55:K58,1)=4,SUMIF(K55:K58,1,J55:J58)/4*3,SUMIF(K55:K58,1,J55:J58))+(IF(COUNTIF(K55:K58,2)=3,SUMIF(K55:K58,2,J55:J58)/3*2,SUMIF(K55:K58,2,J55:J58))+(IF(COUNTIF(K55:K58,3)=2,SUMIF(K55:K58,3,J55:J58)/2,SUMIF(K55:K58,3,J55:J58))))))</f>
        <v>92.2</v>
      </c>
      <c r="M55" s="42">
        <f>IFERROR(RANK(L55,L$50:L$83,1),"")</f>
        <v>1</v>
      </c>
    </row>
    <row r="56" spans="1:13" ht="14.25" customHeight="1" x14ac:dyDescent="0.2">
      <c r="A56" s="40">
        <v>203</v>
      </c>
      <c r="B56" s="3" t="str">
        <f>IFERROR(VLOOKUP($A56,Entries!$A:$F,2,FALSE),"")</f>
        <v>C</v>
      </c>
      <c r="C56" s="3" t="str">
        <f>IFERROR(VLOOKUP($A56,Entries!$A:$F,4,FALSE),"")</f>
        <v>Jodie Powell</v>
      </c>
      <c r="D56" s="3" t="str">
        <f>IFERROR(VLOOKUP($A56,Entries!$A:$F,5,FALSE),"")</f>
        <v>Bleanagloos Black Diamond</v>
      </c>
      <c r="E56" s="3" t="str">
        <f>IFERROR(VLOOKUP($A56,Entries!$A:$F,6,FALSE),"")</f>
        <v>Malvern Hills Blue</v>
      </c>
      <c r="F56" s="35" t="str">
        <f>IFERROR(VLOOKUP($A56,'90 A'!$A:$J,10,FALSE),"")</f>
        <v/>
      </c>
      <c r="G56" s="35" t="str">
        <f>IFERROR(VLOOKUP($A56,'90 B'!$A:$J,10,FALSE),"")</f>
        <v/>
      </c>
      <c r="H56" s="35">
        <f>IFERROR(VLOOKUP($A56,'90 C'!$A:$J,10,FALSE),"")</f>
        <v>33.200000000000003</v>
      </c>
      <c r="I56" s="35"/>
      <c r="J56" s="35">
        <f t="shared" si="8"/>
        <v>33.200000000000003</v>
      </c>
      <c r="K56" s="36">
        <f>IFERROR(RANK(J56,J55:J58,1),4)</f>
        <v>3</v>
      </c>
      <c r="L56" s="43"/>
      <c r="M56" s="43"/>
    </row>
    <row r="57" spans="1:13" ht="14.25" customHeight="1" x14ac:dyDescent="0.2">
      <c r="A57" s="40">
        <v>204</v>
      </c>
      <c r="B57" s="3" t="str">
        <f>IFERROR(VLOOKUP($A57,Entries!$A:$F,2,FALSE),"")</f>
        <v>C</v>
      </c>
      <c r="C57" s="3" t="str">
        <f>IFERROR(VLOOKUP($A57,Entries!$A:$F,4,FALSE),"")</f>
        <v>Tina Price</v>
      </c>
      <c r="D57" s="3" t="str">
        <f>IFERROR(VLOOKUP($A57,Entries!$A:$F,5,FALSE),"")</f>
        <v>Buzz-B</v>
      </c>
      <c r="E57" s="3" t="str">
        <f>IFERROR(VLOOKUP($A57,Entries!$A:$F,6,FALSE),"")</f>
        <v>Malvern Hills Blue</v>
      </c>
      <c r="F57" s="35" t="str">
        <f>IFERROR(VLOOKUP($A57,'90 A'!$A:$J,10,FALSE),"")</f>
        <v/>
      </c>
      <c r="G57" s="35" t="str">
        <f>IFERROR(VLOOKUP($A57,'90 B'!$A:$J,10,FALSE),"")</f>
        <v/>
      </c>
      <c r="H57" s="35">
        <f>IFERROR(VLOOKUP($A57,'90 C'!$A:$J,10,FALSE),"")</f>
        <v>36.4</v>
      </c>
      <c r="I57" s="35"/>
      <c r="J57" s="35">
        <f t="shared" si="8"/>
        <v>36.4</v>
      </c>
      <c r="K57" s="36">
        <f>IFERROR(RANK(J57,J55:J58,1),4)</f>
        <v>4</v>
      </c>
      <c r="L57" s="43"/>
      <c r="M57" s="43"/>
    </row>
    <row r="58" spans="1:13" ht="14.25" customHeight="1" x14ac:dyDescent="0.2">
      <c r="A58" s="40">
        <v>205</v>
      </c>
      <c r="B58" s="3" t="str">
        <f>IFERROR(VLOOKUP($A58,Entries!$A:$F,2,FALSE),"")</f>
        <v>C</v>
      </c>
      <c r="C58" s="3" t="str">
        <f>IFERROR(VLOOKUP($A58,Entries!$A:$F,4,FALSE),"")</f>
        <v>Emma Horton-Smith</v>
      </c>
      <c r="D58" s="3" t="str">
        <f>IFERROR(VLOOKUP($A58,Entries!$A:$F,5,FALSE),"")</f>
        <v>All About Albert</v>
      </c>
      <c r="E58" s="3" t="str">
        <f>IFERROR(VLOOKUP($A58,Entries!$A:$F,6,FALSE),"")</f>
        <v>Malvern Hills Blue</v>
      </c>
      <c r="F58" s="35" t="str">
        <f>IFERROR(VLOOKUP($A58,'90 A'!$A:$J,10,FALSE),"")</f>
        <v/>
      </c>
      <c r="G58" s="35" t="str">
        <f>IFERROR(VLOOKUP($A58,'90 B'!$A:$J,10,FALSE),"")</f>
        <v/>
      </c>
      <c r="H58" s="35">
        <f>IFERROR(VLOOKUP($A58,'90 C'!$A:$J,10,FALSE),"")</f>
        <v>28.3</v>
      </c>
      <c r="I58" s="35"/>
      <c r="J58" s="35">
        <f t="shared" si="8"/>
        <v>28.3</v>
      </c>
      <c r="K58" s="36">
        <f>IFERROR(RANK(J58,J55:J58,1),4)</f>
        <v>1</v>
      </c>
      <c r="L58" s="44"/>
      <c r="M58" s="44"/>
    </row>
    <row r="59" spans="1:13" ht="7.5" customHeight="1" x14ac:dyDescent="0.25">
      <c r="A59" s="37"/>
      <c r="B59" s="30" t="str">
        <f>IFERROR(VLOOKUP($A59,Entries!$A:$F,2,FALSE),"")</f>
        <v/>
      </c>
      <c r="C59" s="30" t="str">
        <f>IFERROR(VLOOKUP($A59,Entries!$A:$F,4,FALSE),"")</f>
        <v/>
      </c>
      <c r="D59" s="30" t="str">
        <f>IFERROR(VLOOKUP($A59,Entries!$A:$F,5,FALSE),"")</f>
        <v/>
      </c>
      <c r="E59" s="30" t="str">
        <f>IFERROR(VLOOKUP($A59,Entries!$A:$F,6,FALSE),"")</f>
        <v/>
      </c>
      <c r="F59" s="26" t="str">
        <f>IFERROR(VLOOKUP($A59,'90 A'!$A:$J,10,FALSE),"")</f>
        <v/>
      </c>
      <c r="G59" s="26" t="str">
        <f>IFERROR(VLOOKUP($A59,#REF!,10,FALSE),"")</f>
        <v/>
      </c>
      <c r="H59" s="26" t="str">
        <f>IFERROR(VLOOKUP($A59,#REF!,10,FALSE),"")</f>
        <v/>
      </c>
      <c r="I59" s="26"/>
      <c r="L59" s="45"/>
      <c r="M59" s="45"/>
    </row>
    <row r="60" spans="1:13" ht="14.25" customHeight="1" x14ac:dyDescent="0.2">
      <c r="A60" s="40">
        <v>221</v>
      </c>
      <c r="B60" s="3" t="str">
        <f>IFERROR(VLOOKUP($A60,Entries!$A:$F,2,FALSE),"")</f>
        <v>C</v>
      </c>
      <c r="C60" s="3" t="str">
        <f>IFERROR(VLOOKUP($A60,Entries!$A:$F,4,FALSE),"")</f>
        <v>Abi Hardy</v>
      </c>
      <c r="D60" s="3" t="str">
        <f>IFERROR(VLOOKUP($A60,Entries!$A:$F,5,FALSE),"")</f>
        <v>Oxview Mist</v>
      </c>
      <c r="E60" s="3" t="str">
        <f>IFERROR(VLOOKUP($A60,Entries!$A:$F,6,FALSE),"")</f>
        <v>Malvern Hills Green</v>
      </c>
      <c r="F60" s="35" t="str">
        <f>IFERROR(VLOOKUP($A60,'90 A'!$A:$J,10,FALSE),"")</f>
        <v/>
      </c>
      <c r="G60" s="35" t="str">
        <f>IFERROR(VLOOKUP($A60,'90 B'!$A:$J,10,FALSE),"")</f>
        <v/>
      </c>
      <c r="H60" s="35">
        <f>IFERROR(VLOOKUP($A60,'90 C'!$A:$J,10,FALSE),"")</f>
        <v>46.199999999999996</v>
      </c>
      <c r="I60" s="35"/>
      <c r="J60" s="35">
        <f t="shared" ref="J60:J63" si="9">IF(F60="E","E",IF(G60="E","E",IF(H60="E","E",IF(I60="E","E",IF(F60="R","R",IF(G60="R","R",IF(H60="R","R",IF(I60="R","R",IF(F60="WD","WD",IF(G60="WD","WD",IF(H60="WD","WD",IF(I60="WD","WD",SUM($F60:$I60)))))))))))))</f>
        <v>46.199999999999996</v>
      </c>
      <c r="K60" s="36">
        <f>IFERROR(RANK(J60,J60:J63,1),4)</f>
        <v>3</v>
      </c>
      <c r="L60" s="41">
        <f>IF(COUNTIF(J60:J63,"&gt;0")&lt;3,"E",(IF(COUNTIF(K60:K63,1)=4,SUMIF(K60:K63,1,J60:J63)/4*3,SUMIF(K60:K63,1,J60:J63))+(IF(COUNTIF(K60:K63,2)=3,SUMIF(K60:K63,2,J60:J63)/3*2,SUMIF(K60:K63,2,J60:J63))+(IF(COUNTIF(K60:K63,3)=2,SUMIF(K60:K63,3,J60:J63)/2,SUMIF(K60:K63,3,J60:J63))))))</f>
        <v>110.49999999999999</v>
      </c>
      <c r="M60" s="42">
        <f>IFERROR(RANK(L60,L$50:L$83,1),"")</f>
        <v>3</v>
      </c>
    </row>
    <row r="61" spans="1:13" ht="14.25" customHeight="1" x14ac:dyDescent="0.2">
      <c r="A61" s="40">
        <v>222</v>
      </c>
      <c r="B61" s="3" t="str">
        <f>IFERROR(VLOOKUP($A61,Entries!$A:$F,2,FALSE),"")</f>
        <v>C</v>
      </c>
      <c r="C61" s="3" t="str">
        <f>IFERROR(VLOOKUP($A61,Entries!$A:$F,4,FALSE),"")</f>
        <v>Lyndsey Bakewell</v>
      </c>
      <c r="D61" s="3" t="str">
        <f>IFERROR(VLOOKUP($A61,Entries!$A:$F,5,FALSE),"")</f>
        <v>Lyndell Amadallas</v>
      </c>
      <c r="E61" s="3" t="str">
        <f>IFERROR(VLOOKUP($A61,Entries!$A:$F,6,FALSE),"")</f>
        <v>Malvern Hills Green</v>
      </c>
      <c r="F61" s="35" t="str">
        <f>IFERROR(VLOOKUP($A61,'90 A'!$A:$J,10,FALSE),"")</f>
        <v/>
      </c>
      <c r="G61" s="35" t="str">
        <f>IFERROR(VLOOKUP($A61,'90 B'!$A:$J,10,FALSE),"")</f>
        <v/>
      </c>
      <c r="H61" s="35">
        <f>IFERROR(VLOOKUP($A61,'90 C'!$A:$J,10,FALSE),"")</f>
        <v>44.5</v>
      </c>
      <c r="I61" s="35"/>
      <c r="J61" s="35">
        <f t="shared" si="9"/>
        <v>44.5</v>
      </c>
      <c r="K61" s="36">
        <f>IFERROR(RANK(J61,J60:J63,1),4)</f>
        <v>2</v>
      </c>
      <c r="L61" s="43"/>
      <c r="M61" s="43"/>
    </row>
    <row r="62" spans="1:13" ht="14.25" customHeight="1" x14ac:dyDescent="0.2">
      <c r="A62" s="40">
        <v>227</v>
      </c>
      <c r="B62" s="3" t="str">
        <f>IFERROR(VLOOKUP($A62,Entries!$A:$F,2,FALSE),"")</f>
        <v>C</v>
      </c>
      <c r="C62" s="3" t="str">
        <f>IFERROR(VLOOKUP($A62,Entries!$A:$F,4,FALSE),"")</f>
        <v>Victoria Gregg</v>
      </c>
      <c r="D62" s="3" t="str">
        <f>IFERROR(VLOOKUP($A62,Entries!$A:$F,5,FALSE),"")</f>
        <v>Rock Supreme</v>
      </c>
      <c r="E62" s="3" t="str">
        <f>IFERROR(VLOOKUP($A62,Entries!$A:$F,6,FALSE),"")</f>
        <v>Malvern Hills Green</v>
      </c>
      <c r="F62" s="35" t="str">
        <f>IFERROR(VLOOKUP($A62,'90 A'!$A:$J,10,FALSE),"")</f>
        <v/>
      </c>
      <c r="G62" s="35" t="str">
        <f>IFERROR(VLOOKUP($A62,'90 B'!$A:$J,10,FALSE),"")</f>
        <v/>
      </c>
      <c r="H62" s="35">
        <f>IFERROR(VLOOKUP($A62,'90 C'!$A:$J,10,FALSE),"")</f>
        <v>19.8</v>
      </c>
      <c r="I62" s="35"/>
      <c r="J62" s="35">
        <f t="shared" si="9"/>
        <v>19.8</v>
      </c>
      <c r="K62" s="36">
        <f>IFERROR(RANK(J62,J60:J63,1),4)</f>
        <v>1</v>
      </c>
      <c r="L62" s="43"/>
      <c r="M62" s="43"/>
    </row>
    <row r="63" spans="1:13" ht="14.25" customHeight="1" x14ac:dyDescent="0.2">
      <c r="A63" s="40">
        <v>228</v>
      </c>
      <c r="B63" s="3" t="str">
        <f>IFERROR(VLOOKUP($A63,Entries!$A:$F,2,FALSE),"")</f>
        <v>C</v>
      </c>
      <c r="C63" s="3" t="str">
        <f>IFERROR(VLOOKUP($A63,Entries!$A:$F,4,FALSE),"")</f>
        <v>Sue Peckham</v>
      </c>
      <c r="D63" s="3" t="str">
        <f>IFERROR(VLOOKUP($A63,Entries!$A:$F,5,FALSE),"")</f>
        <v>Copper Kingdom</v>
      </c>
      <c r="E63" s="3" t="str">
        <f>IFERROR(VLOOKUP($A63,Entries!$A:$F,6,FALSE),"")</f>
        <v>Malvern Hills Green</v>
      </c>
      <c r="F63" s="35" t="str">
        <f>IFERROR(VLOOKUP($A63,'90 A'!$A:$J,10,FALSE),"")</f>
        <v/>
      </c>
      <c r="G63" s="35" t="str">
        <f>IFERROR(VLOOKUP($A63,'90 B'!$A:$J,10,FALSE),"")</f>
        <v/>
      </c>
      <c r="H63" s="35" t="str">
        <f>IFERROR(VLOOKUP($A63,'90 C'!$A:$J,10,FALSE),"")</f>
        <v>E</v>
      </c>
      <c r="I63" s="35"/>
      <c r="J63" s="35" t="str">
        <f t="shared" si="9"/>
        <v>E</v>
      </c>
      <c r="K63" s="36">
        <f>IFERROR(RANK(J63,J60:J63,1),4)</f>
        <v>4</v>
      </c>
      <c r="L63" s="44"/>
      <c r="M63" s="44"/>
    </row>
    <row r="64" spans="1:13" ht="7.5" customHeight="1" x14ac:dyDescent="0.25">
      <c r="A64" s="37"/>
      <c r="B64" s="30" t="str">
        <f>IFERROR(VLOOKUP($A64,Entries!$A:$F,2,FALSE),"")</f>
        <v/>
      </c>
      <c r="C64" s="30" t="str">
        <f>IFERROR(VLOOKUP($A64,Entries!$A:$F,4,FALSE),"")</f>
        <v/>
      </c>
      <c r="D64" s="30" t="str">
        <f>IFERROR(VLOOKUP($A64,Entries!$A:$F,5,FALSE),"")</f>
        <v/>
      </c>
      <c r="E64" s="30" t="str">
        <f>IFERROR(VLOOKUP($A64,Entries!$A:$F,6,FALSE),"")</f>
        <v/>
      </c>
      <c r="F64" s="26" t="str">
        <f>IFERROR(VLOOKUP($A64,'90 A'!$A:$J,10,FALSE),"")</f>
        <v/>
      </c>
      <c r="G64" s="26" t="str">
        <f>IFERROR(VLOOKUP($A64,#REF!,10,FALSE),"")</f>
        <v/>
      </c>
      <c r="H64" s="26" t="str">
        <f>IFERROR(VLOOKUP($A64,#REF!,10,FALSE),"")</f>
        <v/>
      </c>
      <c r="I64" s="26"/>
      <c r="L64" s="45"/>
      <c r="M64" s="45"/>
    </row>
    <row r="65" spans="1:13" ht="14.25" customHeight="1" x14ac:dyDescent="0.2">
      <c r="A65" s="40">
        <v>223</v>
      </c>
      <c r="B65" s="3" t="str">
        <f>IFERROR(VLOOKUP($A65,Entries!$A:$F,2,FALSE),"")</f>
        <v>C</v>
      </c>
      <c r="C65" s="3" t="str">
        <f>IFERROR(VLOOKUP($A65,Entries!$A:$F,4,FALSE),"")</f>
        <v>Lucy Allfrey</v>
      </c>
      <c r="D65" s="3" t="str">
        <f>IFERROR(VLOOKUP($A65,Entries!$A:$F,5,FALSE),"")</f>
        <v>Royal Shakespeare</v>
      </c>
      <c r="E65" s="3" t="str">
        <f>IFERROR(VLOOKUP($A65,Entries!$A:$F,6,FALSE),"")</f>
        <v>Shropshire Snakes</v>
      </c>
      <c r="F65" s="35" t="str">
        <f>IFERROR(VLOOKUP($A65,'90 A'!$A:$J,10,FALSE),"")</f>
        <v/>
      </c>
      <c r="G65" s="35" t="str">
        <f>IFERROR(VLOOKUP($A65,'90 B'!$A:$J,10,FALSE),"")</f>
        <v/>
      </c>
      <c r="H65" s="35">
        <f>IFERROR(VLOOKUP($A65,'90 C'!$A:$J,10,FALSE),"")</f>
        <v>40.699999999999996</v>
      </c>
      <c r="I65" s="35"/>
      <c r="J65" s="35">
        <f t="shared" ref="J65:J68" si="10">IF(F65="E","E",IF(G65="E","E",IF(H65="E","E",IF(I65="E","E",IF(F65="R","R",IF(G65="R","R",IF(H65="R","R",IF(I65="R","R",IF(F65="WD","WD",IF(G65="WD","WD",IF(H65="WD","WD",IF(I65="WD","WD",SUM($F65:$I65)))))))))))))</f>
        <v>40.699999999999996</v>
      </c>
      <c r="K65" s="36">
        <f>IFERROR(RANK(J65,J65:J68,1),4)</f>
        <v>2</v>
      </c>
      <c r="L65" s="41">
        <f>IF(COUNTIF(J65:J68,"&gt;0")&lt;3,"E",(IF(COUNTIF(K65:K68,1)=4,SUMIF(K65:K68,1,J65:J68)/4*3,SUMIF(K65:K68,1,J65:J68))+(IF(COUNTIF(K65:K68,2)=3,SUMIF(K65:K68,2,J65:J68)/3*2,SUMIF(K65:K68,2,J65:J68))+(IF(COUNTIF(K65:K68,3)=2,SUMIF(K65:K68,3,J65:J68)/2,SUMIF(K65:K68,3,J65:J68))))))</f>
        <v>117.7</v>
      </c>
      <c r="M65" s="42">
        <f>IFERROR(RANK(L65,L$50:L$83,1),"")</f>
        <v>4</v>
      </c>
    </row>
    <row r="66" spans="1:13" ht="14.25" customHeight="1" x14ac:dyDescent="0.2">
      <c r="A66" s="40">
        <v>224</v>
      </c>
      <c r="B66" s="3" t="str">
        <f>IFERROR(VLOOKUP($A66,Entries!$A:$F,2,FALSE),"")</f>
        <v>C</v>
      </c>
      <c r="C66" s="3" t="str">
        <f>IFERROR(VLOOKUP($A66,Entries!$A:$F,4,FALSE),"")</f>
        <v>Isabel Barnard</v>
      </c>
      <c r="D66" s="3" t="str">
        <f>IFERROR(VLOOKUP($A66,Entries!$A:$F,5,FALSE),"")</f>
        <v>Lucky Boy</v>
      </c>
      <c r="E66" s="3" t="str">
        <f>IFERROR(VLOOKUP($A66,Entries!$A:$F,6,FALSE),"")</f>
        <v>Shropshire Snakes</v>
      </c>
      <c r="F66" s="35" t="str">
        <f>IFERROR(VLOOKUP($A66,'90 A'!$A:$J,10,FALSE),"")</f>
        <v/>
      </c>
      <c r="G66" s="35" t="str">
        <f>IFERROR(VLOOKUP($A66,'90 B'!$A:$J,10,FALSE),"")</f>
        <v/>
      </c>
      <c r="H66" s="35">
        <f>IFERROR(VLOOKUP($A66,'90 C'!$A:$J,10,FALSE),"")</f>
        <v>40.799999999999997</v>
      </c>
      <c r="I66" s="35"/>
      <c r="J66" s="35">
        <f t="shared" si="10"/>
        <v>40.799999999999997</v>
      </c>
      <c r="K66" s="36">
        <f>IFERROR(RANK(J66,J65:J68,1),4)</f>
        <v>3</v>
      </c>
      <c r="L66" s="43"/>
      <c r="M66" s="43"/>
    </row>
    <row r="67" spans="1:13" ht="14.25" customHeight="1" x14ac:dyDescent="0.2">
      <c r="A67" s="40">
        <v>225</v>
      </c>
      <c r="B67" s="3" t="str">
        <f>IFERROR(VLOOKUP($A67,Entries!$A:$F,2,FALSE),"")</f>
        <v>C</v>
      </c>
      <c r="C67" s="3" t="str">
        <f>IFERROR(VLOOKUP($A67,Entries!$A:$F,4,FALSE),"")</f>
        <v>Leonie Pryor</v>
      </c>
      <c r="D67" s="3" t="str">
        <f>IFERROR(VLOOKUP($A67,Entries!$A:$F,5,FALSE),"")</f>
        <v>My Broadstairs Joy (ROR)</v>
      </c>
      <c r="E67" s="3" t="str">
        <f>IFERROR(VLOOKUP($A67,Entries!$A:$F,6,FALSE),"")</f>
        <v>Shropshire Snakes</v>
      </c>
      <c r="F67" s="35" t="str">
        <f>IFERROR(VLOOKUP($A67,'90 A'!$A:$J,10,FALSE),"")</f>
        <v/>
      </c>
      <c r="G67" s="35" t="str">
        <f>IFERROR(VLOOKUP($A67,'90 B'!$A:$J,10,FALSE),"")</f>
        <v/>
      </c>
      <c r="H67" s="35">
        <f>IFERROR(VLOOKUP($A67,'90 C'!$A:$J,10,FALSE),"")</f>
        <v>73.7</v>
      </c>
      <c r="I67" s="35"/>
      <c r="J67" s="35">
        <f t="shared" si="10"/>
        <v>73.7</v>
      </c>
      <c r="K67" s="36">
        <f>IFERROR(RANK(J67,J65:J68,1),4)</f>
        <v>4</v>
      </c>
      <c r="L67" s="43"/>
      <c r="M67" s="43"/>
    </row>
    <row r="68" spans="1:13" ht="14.25" customHeight="1" x14ac:dyDescent="0.2">
      <c r="A68" s="40">
        <v>226</v>
      </c>
      <c r="B68" s="3" t="str">
        <f>IFERROR(VLOOKUP($A68,Entries!$A:$F,2,FALSE),"")</f>
        <v>C</v>
      </c>
      <c r="C68" s="3" t="str">
        <f>IFERROR(VLOOKUP($A68,Entries!$A:$F,4,FALSE),"")</f>
        <v>Lou Burns</v>
      </c>
      <c r="D68" s="3" t="str">
        <f>IFERROR(VLOOKUP($A68,Entries!$A:$F,5,FALSE),"")</f>
        <v>O'Malley</v>
      </c>
      <c r="E68" s="3" t="str">
        <f>IFERROR(VLOOKUP($A68,Entries!$A:$F,6,FALSE),"")</f>
        <v>Shropshire Snakes</v>
      </c>
      <c r="F68" s="35" t="str">
        <f>IFERROR(VLOOKUP($A68,'90 A'!$A:$J,10,FALSE),"")</f>
        <v/>
      </c>
      <c r="G68" s="35" t="str">
        <f>IFERROR(VLOOKUP($A68,'90 B'!$A:$J,10,FALSE),"")</f>
        <v/>
      </c>
      <c r="H68" s="35">
        <f>IFERROR(VLOOKUP($A68,'90 C'!$A:$J,10,FALSE),"")</f>
        <v>36.200000000000003</v>
      </c>
      <c r="I68" s="35"/>
      <c r="J68" s="35">
        <f t="shared" si="10"/>
        <v>36.200000000000003</v>
      </c>
      <c r="K68" s="36">
        <f>IFERROR(RANK(J68,J65:J68,1),4)</f>
        <v>1</v>
      </c>
      <c r="L68" s="44"/>
      <c r="M68" s="44"/>
    </row>
    <row r="69" spans="1:13" ht="7.5" customHeight="1" x14ac:dyDescent="0.25">
      <c r="A69" s="37"/>
      <c r="B69" s="30" t="str">
        <f>IFERROR(VLOOKUP($A69,Entries!$A:$F,2,FALSE),"")</f>
        <v/>
      </c>
      <c r="C69" s="30" t="str">
        <f>IFERROR(VLOOKUP($A69,Entries!$A:$F,4,FALSE),"")</f>
        <v/>
      </c>
      <c r="D69" s="30" t="str">
        <f>IFERROR(VLOOKUP($A69,Entries!$A:$F,5,FALSE),"")</f>
        <v/>
      </c>
      <c r="E69" s="30" t="str">
        <f>IFERROR(VLOOKUP($A69,Entries!$A:$F,6,FALSE),"")</f>
        <v/>
      </c>
      <c r="F69" s="26" t="str">
        <f>IFERROR(VLOOKUP($A69,'90 A'!$A:$J,10,FALSE),"")</f>
        <v/>
      </c>
      <c r="G69" s="26" t="str">
        <f>IFERROR(VLOOKUP($A69,#REF!,10,FALSE),"")</f>
        <v/>
      </c>
      <c r="H69" s="26" t="str">
        <f>IFERROR(VLOOKUP($A69,#REF!,10,FALSE),"")</f>
        <v/>
      </c>
      <c r="I69" s="26"/>
      <c r="L69" s="45"/>
      <c r="M69" s="45"/>
    </row>
    <row r="70" spans="1:13" ht="14.25" customHeight="1" x14ac:dyDescent="0.2">
      <c r="A70" s="40">
        <v>206</v>
      </c>
      <c r="B70" s="3" t="str">
        <f>IFERROR(VLOOKUP($A70,Entries!$A:$F,2,FALSE),"")</f>
        <v>C</v>
      </c>
      <c r="C70" s="3" t="str">
        <f>IFERROR(VLOOKUP($A70,Entries!$A:$F,4,FALSE),"")</f>
        <v>Lou Burns</v>
      </c>
      <c r="D70" s="3" t="str">
        <f>IFERROR(VLOOKUP($A70,Entries!$A:$F,5,FALSE),"")</f>
        <v>Gambi</v>
      </c>
      <c r="E70" s="3" t="str">
        <f>IFERROR(VLOOKUP($A70,Entries!$A:$F,6,FALSE),"")</f>
        <v>Shropshire Scorpions</v>
      </c>
      <c r="F70" s="35" t="str">
        <f>IFERROR(VLOOKUP($A70,'90 A'!$A:$J,10,FALSE),"")</f>
        <v/>
      </c>
      <c r="G70" s="35" t="str">
        <f>IFERROR(VLOOKUP($A70,'90 B'!$A:$J,10,FALSE),"")</f>
        <v/>
      </c>
      <c r="H70" s="35">
        <f>IFERROR(VLOOKUP($A70,'90 C'!$A:$J,10,FALSE),"")</f>
        <v>27.7</v>
      </c>
      <c r="I70" s="35"/>
      <c r="J70" s="35">
        <f t="shared" ref="J70:J73" si="11">IF(F70="E","E",IF(G70="E","E",IF(H70="E","E",IF(I70="E","E",IF(F70="R","R",IF(G70="R","R",IF(H70="R","R",IF(I70="R","R",IF(F70="WD","WD",IF(G70="WD","WD",IF(H70="WD","WD",IF(I70="WD","WD",SUM($F70:$I70)))))))))))))</f>
        <v>27.7</v>
      </c>
      <c r="K70" s="36">
        <f>IFERROR(RANK(J70,J70:J73,1),4)</f>
        <v>1</v>
      </c>
      <c r="L70" s="41">
        <f>IF(COUNTIF(J70:J73,"&gt;0")&lt;3,"E",(IF(COUNTIF(K70:K73,1)=4,SUMIF(K70:K73,1,J70:J73)/4*3,SUMIF(K70:K73,1,J70:J73))+(IF(COUNTIF(K70:K73,2)=3,SUMIF(K70:K73,2,J70:J73)/3*2,SUMIF(K70:K73,2,J70:J73))+(IF(COUNTIF(K70:K73,3)=2,SUMIF(K70:K73,3,J70:J73)/2,SUMIF(K70:K73,3,J70:J73))))))</f>
        <v>94.399999999999991</v>
      </c>
      <c r="M70" s="42">
        <f>IFERROR(RANK(L70,L$50:L$83,1),"")</f>
        <v>2</v>
      </c>
    </row>
    <row r="71" spans="1:13" ht="14.25" customHeight="1" x14ac:dyDescent="0.2">
      <c r="A71" s="40">
        <v>207</v>
      </c>
      <c r="B71" s="3" t="str">
        <f>IFERROR(VLOOKUP($A71,Entries!$A:$F,2,FALSE),"")</f>
        <v>C</v>
      </c>
      <c r="C71" s="3" t="str">
        <f>IFERROR(VLOOKUP($A71,Entries!$A:$F,4,FALSE),"")</f>
        <v>Heather Blythe</v>
      </c>
      <c r="D71" s="3" t="str">
        <f>IFERROR(VLOOKUP($A71,Entries!$A:$F,5,FALSE),"")</f>
        <v>Waluna</v>
      </c>
      <c r="E71" s="3" t="str">
        <f>IFERROR(VLOOKUP($A71,Entries!$A:$F,6,FALSE),"")</f>
        <v>Shropshire Scorpions</v>
      </c>
      <c r="F71" s="35" t="str">
        <f>IFERROR(VLOOKUP($A71,'90 A'!$A:$J,10,FALSE),"")</f>
        <v/>
      </c>
      <c r="G71" s="35" t="str">
        <f>IFERROR(VLOOKUP($A71,'90 B'!$A:$J,10,FALSE),"")</f>
        <v/>
      </c>
      <c r="H71" s="35">
        <f>IFERROR(VLOOKUP($A71,'90 C'!$A:$J,10,FALSE),"")</f>
        <v>33.9</v>
      </c>
      <c r="I71" s="35"/>
      <c r="J71" s="35">
        <f t="shared" si="11"/>
        <v>33.9</v>
      </c>
      <c r="K71" s="36">
        <f>IFERROR(RANK(J71,J70:J73,1),4)</f>
        <v>3</v>
      </c>
      <c r="L71" s="43"/>
      <c r="M71" s="43"/>
    </row>
    <row r="72" spans="1:13" ht="14.25" customHeight="1" x14ac:dyDescent="0.2">
      <c r="A72" s="40">
        <v>208</v>
      </c>
      <c r="B72" s="3" t="str">
        <f>IFERROR(VLOOKUP($A72,Entries!$A:$F,2,FALSE),"")</f>
        <v>C</v>
      </c>
      <c r="C72" s="3" t="str">
        <f>IFERROR(VLOOKUP($A72,Entries!$A:$F,4,FALSE),"")</f>
        <v>Fern Taylor-Wrighton</v>
      </c>
      <c r="D72" s="3" t="str">
        <f>IFERROR(VLOOKUP($A72,Entries!$A:$F,5,FALSE),"")</f>
        <v>Grape Tree Assaria</v>
      </c>
      <c r="E72" s="3" t="str">
        <f>IFERROR(VLOOKUP($A72,Entries!$A:$F,6,FALSE),"")</f>
        <v>Shropshire Scorpions</v>
      </c>
      <c r="F72" s="35" t="str">
        <f>IFERROR(VLOOKUP($A72,'90 A'!$A:$J,10,FALSE),"")</f>
        <v/>
      </c>
      <c r="G72" s="35" t="str">
        <f>IFERROR(VLOOKUP($A72,'90 B'!$A:$J,10,FALSE),"")</f>
        <v/>
      </c>
      <c r="H72" s="35">
        <f>IFERROR(VLOOKUP($A72,'90 C'!$A:$J,10,FALSE),"")</f>
        <v>32.799999999999997</v>
      </c>
      <c r="I72" s="35"/>
      <c r="J72" s="35">
        <f t="shared" si="11"/>
        <v>32.799999999999997</v>
      </c>
      <c r="K72" s="36">
        <f>IFERROR(RANK(J72,J70:J73,1),4)</f>
        <v>2</v>
      </c>
      <c r="L72" s="43"/>
      <c r="M72" s="43"/>
    </row>
    <row r="73" spans="1:13" ht="14.25" customHeight="1" x14ac:dyDescent="0.2">
      <c r="A73" s="40">
        <v>210</v>
      </c>
      <c r="B73" s="3" t="str">
        <f>IFERROR(VLOOKUP($A73,Entries!$A:$F,2,FALSE),"")</f>
        <v>C</v>
      </c>
      <c r="C73" s="3" t="str">
        <f>IFERROR(VLOOKUP($A73,Entries!$A:$F,4,FALSE),"")</f>
        <v>Rebecca Hall</v>
      </c>
      <c r="D73" s="3" t="str">
        <f>IFERROR(VLOOKUP($A73,Entries!$A:$F,5,FALSE),"")</f>
        <v>Trethella</v>
      </c>
      <c r="E73" s="3" t="str">
        <f>IFERROR(VLOOKUP($A73,Entries!$A:$F,6,FALSE),"")</f>
        <v>Shropshire Scorpions</v>
      </c>
      <c r="F73" s="35" t="str">
        <f>IFERROR(VLOOKUP($A73,'90 A'!$A:$J,10,FALSE),"")</f>
        <v/>
      </c>
      <c r="G73" s="35" t="str">
        <f>IFERROR(VLOOKUP($A73,'90 B'!$A:$J,10,FALSE),"")</f>
        <v/>
      </c>
      <c r="H73" s="35">
        <f>IFERROR(VLOOKUP($A73,'90 C'!$A:$J,10,FALSE),"")</f>
        <v>35.1</v>
      </c>
      <c r="I73" s="35"/>
      <c r="J73" s="35">
        <f t="shared" si="11"/>
        <v>35.1</v>
      </c>
      <c r="K73" s="36">
        <f>IFERROR(RANK(J73,J70:J73,1),4)</f>
        <v>4</v>
      </c>
      <c r="L73" s="44"/>
      <c r="M73" s="44"/>
    </row>
    <row r="74" spans="1:13" ht="7.5" customHeight="1" x14ac:dyDescent="0.25">
      <c r="A74" s="37"/>
      <c r="B74" s="30" t="str">
        <f>IFERROR(VLOOKUP($A74,Entries!$A:$F,2,FALSE),"")</f>
        <v/>
      </c>
      <c r="C74" s="30" t="str">
        <f>IFERROR(VLOOKUP($A74,Entries!$A:$F,4,FALSE),"")</f>
        <v/>
      </c>
      <c r="D74" s="30" t="str">
        <f>IFERROR(VLOOKUP($A74,Entries!$A:$F,5,FALSE),"")</f>
        <v/>
      </c>
      <c r="E74" s="30" t="str">
        <f>IFERROR(VLOOKUP($A74,Entries!$A:$F,6,FALSE),"")</f>
        <v/>
      </c>
      <c r="F74" s="26" t="str">
        <f>IFERROR(VLOOKUP($A74,'90 A'!$A:$J,10,FALSE),"")</f>
        <v/>
      </c>
      <c r="G74" s="26" t="str">
        <f>IFERROR(VLOOKUP($A74,#REF!,10,FALSE),"")</f>
        <v/>
      </c>
      <c r="H74" s="26" t="str">
        <f>IFERROR(VLOOKUP($A74,#REF!,10,FALSE),"")</f>
        <v/>
      </c>
      <c r="I74" s="26"/>
      <c r="L74" s="45"/>
      <c r="M74" s="45"/>
    </row>
    <row r="75" spans="1:13" ht="14.25" customHeight="1" x14ac:dyDescent="0.2">
      <c r="A75" s="40">
        <v>217</v>
      </c>
      <c r="B75" s="3" t="str">
        <f>IFERROR(VLOOKUP($A75,Entries!$A:$F,2,FALSE),"")</f>
        <v>C</v>
      </c>
      <c r="C75" s="3" t="str">
        <f>IFERROR(VLOOKUP($A75,Entries!$A:$F,4,FALSE),"")</f>
        <v>Georgia Amer</v>
      </c>
      <c r="D75" s="3" t="str">
        <f>IFERROR(VLOOKUP($A75,Entries!$A:$F,5,FALSE),"")</f>
        <v>Mosaic V</v>
      </c>
      <c r="E75" s="3" t="str">
        <f>IFERROR(VLOOKUP($A75,Entries!$A:$F,6,FALSE),"")</f>
        <v>West Oxon</v>
      </c>
      <c r="F75" s="35" t="str">
        <f>IFERROR(VLOOKUP($A75,'90 A'!$A:$J,10,FALSE),"")</f>
        <v/>
      </c>
      <c r="G75" s="35" t="str">
        <f>IFERROR(VLOOKUP($A75,'90 B'!$A:$J,10,FALSE),"")</f>
        <v/>
      </c>
      <c r="H75" s="35">
        <f>IFERROR(VLOOKUP($A75,'90 C'!$A:$J,10,FALSE),"")</f>
        <v>37.5</v>
      </c>
      <c r="I75" s="35"/>
      <c r="J75" s="35">
        <f t="shared" ref="J75:J78" si="12">IF(F75="E","E",IF(G75="E","E",IF(H75="E","E",IF(I75="E","E",IF(F75="R","R",IF(G75="R","R",IF(H75="R","R",IF(I75="R","R",IF(F75="WD","WD",IF(G75="WD","WD",IF(H75="WD","WD",IF(I75="WD","WD",SUM($F75:$I75)))))))))))))</f>
        <v>37.5</v>
      </c>
      <c r="K75" s="36">
        <f>IFERROR(RANK(J75,J75:J78,1),4)</f>
        <v>1</v>
      </c>
      <c r="L75" s="41">
        <f>IF(COUNTIF(J75:J78,"&gt;0")&lt;3,"E",(IF(COUNTIF(K75:K78,1)=4,SUMIF(K75:K78,1,J75:J78)/4*3,SUMIF(K75:K78,1,J75:J78))+(IF(COUNTIF(K75:K78,2)=3,SUMIF(K75:K78,2,J75:J78)/3*2,SUMIF(K75:K78,2,J75:J78))+(IF(COUNTIF(K75:K78,3)=2,SUMIF(K75:K78,3,J75:J78)/2,SUMIF(K75:K78,3,J75:J78))))))</f>
        <v>150.6</v>
      </c>
      <c r="M75" s="42">
        <f>IFERROR(RANK(L75,L$50:L$83,1),"")</f>
        <v>7</v>
      </c>
    </row>
    <row r="76" spans="1:13" ht="14.25" customHeight="1" x14ac:dyDescent="0.2">
      <c r="A76" s="40">
        <v>218</v>
      </c>
      <c r="B76" s="3" t="str">
        <f>IFERROR(VLOOKUP($A76,Entries!$A:$F,2,FALSE),"")</f>
        <v>C</v>
      </c>
      <c r="C76" s="3" t="str">
        <f>IFERROR(VLOOKUP($A76,Entries!$A:$F,4,FALSE),"")</f>
        <v>Abigail Houghton</v>
      </c>
      <c r="D76" s="3" t="str">
        <f>IFERROR(VLOOKUP($A76,Entries!$A:$F,5,FALSE),"")</f>
        <v>Diam D'Jack</v>
      </c>
      <c r="E76" s="3" t="str">
        <f>IFERROR(VLOOKUP($A76,Entries!$A:$F,6,FALSE),"")</f>
        <v>West Oxon</v>
      </c>
      <c r="F76" s="35" t="str">
        <f>IFERROR(VLOOKUP($A76,'90 A'!$A:$J,10,FALSE),"")</f>
        <v/>
      </c>
      <c r="G76" s="35" t="str">
        <f>IFERROR(VLOOKUP($A76,'90 B'!$A:$J,10,FALSE),"")</f>
        <v/>
      </c>
      <c r="H76" s="35">
        <f>IFERROR(VLOOKUP($A76,'90 C'!$A:$J,10,FALSE),"")</f>
        <v>72.099999999999994</v>
      </c>
      <c r="I76" s="35"/>
      <c r="J76" s="35">
        <f t="shared" si="12"/>
        <v>72.099999999999994</v>
      </c>
      <c r="K76" s="36">
        <f>IFERROR(RANK(J76,J75:J78,1),4)</f>
        <v>3</v>
      </c>
      <c r="L76" s="43"/>
      <c r="M76" s="43"/>
    </row>
    <row r="77" spans="1:13" ht="14.25" customHeight="1" x14ac:dyDescent="0.2">
      <c r="A77" s="40">
        <v>219</v>
      </c>
      <c r="B77" s="3" t="str">
        <f>IFERROR(VLOOKUP($A77,Entries!$A:$F,2,FALSE),"")</f>
        <v>C</v>
      </c>
      <c r="C77" s="3" t="str">
        <f>IFERROR(VLOOKUP($A77,Entries!$A:$F,4,FALSE),"")</f>
        <v>Jo Shipman-Toon</v>
      </c>
      <c r="D77" s="3" t="str">
        <f>IFERROR(VLOOKUP($A77,Entries!$A:$F,5,FALSE),"")</f>
        <v>Pembridge Veilie</v>
      </c>
      <c r="E77" s="3" t="str">
        <f>IFERROR(VLOOKUP($A77,Entries!$A:$F,6,FALSE),"")</f>
        <v>West Oxon</v>
      </c>
      <c r="F77" s="35" t="str">
        <f>IFERROR(VLOOKUP($A77,'90 A'!$A:$J,10,FALSE),"")</f>
        <v/>
      </c>
      <c r="G77" s="35" t="str">
        <f>IFERROR(VLOOKUP($A77,'90 B'!$A:$J,10,FALSE),"")</f>
        <v/>
      </c>
      <c r="H77" s="35" t="str">
        <f>IFERROR(VLOOKUP($A77,'90 C'!$A:$J,10,FALSE),"")</f>
        <v>R</v>
      </c>
      <c r="I77" s="35"/>
      <c r="J77" s="35" t="str">
        <f t="shared" si="12"/>
        <v>R</v>
      </c>
      <c r="K77" s="36">
        <f>IFERROR(RANK(J77,J75:J78,1),4)</f>
        <v>4</v>
      </c>
      <c r="L77" s="43"/>
      <c r="M77" s="43"/>
    </row>
    <row r="78" spans="1:13" ht="14.25" customHeight="1" x14ac:dyDescent="0.2">
      <c r="A78" s="40">
        <v>220</v>
      </c>
      <c r="B78" s="3" t="str">
        <f>IFERROR(VLOOKUP($A78,Entries!$A:$F,2,FALSE),"")</f>
        <v>C</v>
      </c>
      <c r="C78" s="3" t="str">
        <f>IFERROR(VLOOKUP($A78,Entries!$A:$F,4,FALSE),"")</f>
        <v>Pippa Hawksfield</v>
      </c>
      <c r="D78" s="3" t="str">
        <f>IFERROR(VLOOKUP($A78,Entries!$A:$F,5,FALSE),"")</f>
        <v>Brookhill Monksland</v>
      </c>
      <c r="E78" s="3" t="str">
        <f>IFERROR(VLOOKUP($A78,Entries!$A:$F,6,FALSE),"")</f>
        <v>West Oxon</v>
      </c>
      <c r="F78" s="35" t="str">
        <f>IFERROR(VLOOKUP($A78,'90 A'!$A:$J,10,FALSE),"")</f>
        <v/>
      </c>
      <c r="G78" s="35" t="str">
        <f>IFERROR(VLOOKUP($A78,'90 B'!$A:$J,10,FALSE),"")</f>
        <v/>
      </c>
      <c r="H78" s="35">
        <f>IFERROR(VLOOKUP($A78,'90 C'!$A:$J,10,FALSE),"")</f>
        <v>41</v>
      </c>
      <c r="I78" s="35"/>
      <c r="J78" s="35">
        <f t="shared" si="12"/>
        <v>41</v>
      </c>
      <c r="K78" s="36">
        <f>IFERROR(RANK(J78,J75:J78,1),4)</f>
        <v>2</v>
      </c>
      <c r="L78" s="44"/>
      <c r="M78" s="44"/>
    </row>
    <row r="79" spans="1:13" ht="7.5" customHeight="1" x14ac:dyDescent="0.25">
      <c r="A79" s="37"/>
      <c r="B79" s="30" t="str">
        <f>IFERROR(VLOOKUP($A79,Entries!$A:$F,2,FALSE),"")</f>
        <v/>
      </c>
      <c r="C79" s="30" t="str">
        <f>IFERROR(VLOOKUP($A79,Entries!$A:$F,4,FALSE),"")</f>
        <v/>
      </c>
      <c r="D79" s="30" t="str">
        <f>IFERROR(VLOOKUP($A79,Entries!$A:$F,5,FALSE),"")</f>
        <v/>
      </c>
      <c r="E79" s="30" t="str">
        <f>IFERROR(VLOOKUP($A79,Entries!$A:$F,6,FALSE),"")</f>
        <v/>
      </c>
      <c r="F79" s="26" t="str">
        <f>IFERROR(VLOOKUP($A79,'90 A'!$A:$J,10,FALSE),"")</f>
        <v/>
      </c>
      <c r="G79" s="26" t="str">
        <f>IFERROR(VLOOKUP($A79,#REF!,10,FALSE),"")</f>
        <v/>
      </c>
      <c r="H79" s="26" t="str">
        <f>IFERROR(VLOOKUP($A79,#REF!,10,FALSE),"")</f>
        <v/>
      </c>
      <c r="I79" s="26"/>
      <c r="L79" s="45"/>
      <c r="M79" s="45"/>
    </row>
    <row r="80" spans="1:13" ht="14.25" customHeight="1" x14ac:dyDescent="0.2">
      <c r="A80" s="40">
        <v>201</v>
      </c>
      <c r="B80" s="3" t="str">
        <f>IFERROR(VLOOKUP($A80,Entries!$A:$F,2,FALSE),"")</f>
        <v>C</v>
      </c>
      <c r="C80" s="3" t="str">
        <f>IFERROR(VLOOKUP($A80,Entries!$A:$F,4,FALSE),"")</f>
        <v>Vicki Hancox</v>
      </c>
      <c r="D80" s="3" t="str">
        <f>IFERROR(VLOOKUP($A80,Entries!$A:$F,5,FALSE),"")</f>
        <v>Twiki UHR</v>
      </c>
      <c r="E80" s="3" t="str">
        <f>IFERROR(VLOOKUP($A80,Entries!$A:$F,6,FALSE),"")</f>
        <v>Worcester</v>
      </c>
      <c r="F80" s="35" t="str">
        <f>IFERROR(VLOOKUP($A80,'90 A'!$A:$J,10,FALSE),"")</f>
        <v/>
      </c>
      <c r="G80" s="35" t="str">
        <f>IFERROR(VLOOKUP($A80,'90 B'!$A:$J,10,FALSE),"")</f>
        <v/>
      </c>
      <c r="H80" s="35" t="str">
        <f>IFERROR(VLOOKUP($A80,'90 C'!$A:$J,10,FALSE),"")</f>
        <v>E</v>
      </c>
      <c r="I80" s="35"/>
      <c r="J80" s="35" t="str">
        <f t="shared" ref="J80:J83" si="13">IF(F80="E","E",IF(G80="E","E",IF(H80="E","E",IF(I80="E","E",IF(F80="R","R",IF(G80="R","R",IF(H80="R","R",IF(I80="R","R",IF(F80="WD","WD",IF(G80="WD","WD",IF(H80="WD","WD",IF(I80="WD","WD",SUM($F80:$I80)))))))))))))</f>
        <v>E</v>
      </c>
      <c r="K80" s="36">
        <f>IFERROR(RANK(J80,J80:J83,1),4)</f>
        <v>4</v>
      </c>
      <c r="L80" s="41">
        <f>IF(COUNTIF(J80:J83,"&gt;0")&lt;3,"E",(IF(COUNTIF(K80:K83,1)=4,SUMIF(K80:K83,1,J80:J83)/4*3,SUMIF(K80:K83,1,J80:J83))+(IF(COUNTIF(K80:K83,2)=3,SUMIF(K80:K83,2,J80:J83)/3*2,SUMIF(K80:K83,2,J80:J83))+(IF(COUNTIF(K80:K83,3)=2,SUMIF(K80:K83,3,J80:J83)/2,SUMIF(K80:K83,3,J80:J83))))))</f>
        <v>129.10000000000002</v>
      </c>
      <c r="M80" s="42">
        <f>IFERROR(RANK(L80,L$50:L$83,1),"")</f>
        <v>6</v>
      </c>
    </row>
    <row r="81" spans="1:13" ht="14.25" customHeight="1" x14ac:dyDescent="0.2">
      <c r="A81" s="40">
        <v>209</v>
      </c>
      <c r="B81" s="3" t="str">
        <f>IFERROR(VLOOKUP($A81,Entries!$A:$F,2,FALSE),"")</f>
        <v>C</v>
      </c>
      <c r="C81" s="3" t="str">
        <f>IFERROR(VLOOKUP($A81,Entries!$A:$F,4,FALSE),"")</f>
        <v>Beth Evans</v>
      </c>
      <c r="D81" s="3" t="str">
        <f>IFERROR(VLOOKUP($A81,Entries!$A:$F,5,FALSE),"")</f>
        <v>Baileys Luck</v>
      </c>
      <c r="E81" s="3" t="str">
        <f>IFERROR(VLOOKUP($A81,Entries!$A:$F,6,FALSE),"")</f>
        <v>Worcester</v>
      </c>
      <c r="F81" s="35" t="str">
        <f>IFERROR(VLOOKUP($A81,'90 A'!$A:$J,10,FALSE),"")</f>
        <v/>
      </c>
      <c r="G81" s="35" t="str">
        <f>IFERROR(VLOOKUP($A81,'90 B'!$A:$J,10,FALSE),"")</f>
        <v/>
      </c>
      <c r="H81" s="35">
        <f>IFERROR(VLOOKUP($A81,'90 C'!$A:$J,10,FALSE),"")</f>
        <v>39.299999999999997</v>
      </c>
      <c r="I81" s="35"/>
      <c r="J81" s="35">
        <f t="shared" si="13"/>
        <v>39.299999999999997</v>
      </c>
      <c r="K81" s="36">
        <f>IFERROR(RANK(J81,J80:J83,1),4)</f>
        <v>1</v>
      </c>
      <c r="L81" s="43"/>
      <c r="M81" s="43"/>
    </row>
    <row r="82" spans="1:13" ht="14.25" customHeight="1" x14ac:dyDescent="0.2">
      <c r="A82" s="40">
        <v>211</v>
      </c>
      <c r="B82" s="3" t="str">
        <f>IFERROR(VLOOKUP($A82,Entries!$A:$F,2,FALSE),"")</f>
        <v>C</v>
      </c>
      <c r="C82" s="3" t="str">
        <f>IFERROR(VLOOKUP($A82,Entries!$A:$F,4,FALSE),"")</f>
        <v>Stuart Nie</v>
      </c>
      <c r="D82" s="3" t="str">
        <f>IFERROR(VLOOKUP($A82,Entries!$A:$F,5,FALSE),"")</f>
        <v>Multi Choice</v>
      </c>
      <c r="E82" s="3" t="str">
        <f>IFERROR(VLOOKUP($A82,Entries!$A:$F,6,FALSE),"")</f>
        <v>Worcester</v>
      </c>
      <c r="F82" s="35" t="str">
        <f>IFERROR(VLOOKUP($A82,'90 A'!$A:$J,10,FALSE),"")</f>
        <v/>
      </c>
      <c r="G82" s="35" t="str">
        <f>IFERROR(VLOOKUP($A82,'90 B'!$A:$J,10,FALSE),"")</f>
        <v/>
      </c>
      <c r="H82" s="35">
        <f>IFERROR(VLOOKUP($A82,'90 C'!$A:$J,10,FALSE),"")</f>
        <v>46.2</v>
      </c>
      <c r="I82" s="35"/>
      <c r="J82" s="35">
        <f t="shared" si="13"/>
        <v>46.2</v>
      </c>
      <c r="K82" s="36">
        <f>IFERROR(RANK(J82,J80:J83,1),4)</f>
        <v>3</v>
      </c>
      <c r="L82" s="43"/>
      <c r="M82" s="43"/>
    </row>
    <row r="83" spans="1:13" ht="14.25" customHeight="1" x14ac:dyDescent="0.2">
      <c r="A83" s="40">
        <v>212</v>
      </c>
      <c r="B83" s="3" t="str">
        <f>IFERROR(VLOOKUP($A83,Entries!$A:$F,2,FALSE),"")</f>
        <v>C</v>
      </c>
      <c r="C83" s="3" t="str">
        <f>IFERROR(VLOOKUP($A83,Entries!$A:$F,4,FALSE),"")</f>
        <v>Shirley Boraston</v>
      </c>
      <c r="D83" s="3" t="str">
        <f>IFERROR(VLOOKUP($A83,Entries!$A:$F,5,FALSE),"")</f>
        <v>Chardonnay Wine</v>
      </c>
      <c r="E83" s="3" t="str">
        <f>IFERROR(VLOOKUP($A83,Entries!$A:$F,6,FALSE),"")</f>
        <v>Worcester</v>
      </c>
      <c r="F83" s="35" t="str">
        <f>IFERROR(VLOOKUP($A83,'90 A'!$A:$J,10,FALSE),"")</f>
        <v/>
      </c>
      <c r="G83" s="35" t="str">
        <f>IFERROR(VLOOKUP($A83,'90 B'!$A:$J,10,FALSE),"")</f>
        <v/>
      </c>
      <c r="H83" s="35">
        <f>IFERROR(VLOOKUP($A83,'90 C'!$A:$J,10,FALSE),"")</f>
        <v>43.6</v>
      </c>
      <c r="I83" s="35"/>
      <c r="J83" s="35">
        <f t="shared" si="13"/>
        <v>43.6</v>
      </c>
      <c r="K83" s="36">
        <f>IFERROR(RANK(J83,J80:J83,1),4)</f>
        <v>2</v>
      </c>
      <c r="L83" s="44"/>
      <c r="M83" s="44"/>
    </row>
  </sheetData>
  <sortState ref="C155:D167">
    <sortCondition ref="C155:C167"/>
    <sortCondition ref="D155:D167"/>
  </sortState>
  <conditionalFormatting sqref="A4:A7 A9:A12 A14:A17 A19:A22 A24:A27 A29:A32">
    <cfRule type="expression" dxfId="47" priority="105">
      <formula>A4=""</formula>
    </cfRule>
  </conditionalFormatting>
  <conditionalFormatting sqref="J4:J7 J9:J12 J14:J17 J19:J22 J24:J27 J29:J32">
    <cfRule type="expression" dxfId="46" priority="91">
      <formula>J4=0</formula>
    </cfRule>
  </conditionalFormatting>
  <conditionalFormatting sqref="A37:A40 A42:A45">
    <cfRule type="expression" dxfId="45" priority="14">
      <formula>A37=""</formula>
    </cfRule>
  </conditionalFormatting>
  <conditionalFormatting sqref="J37:J40 J42:J45">
    <cfRule type="expression" dxfId="44" priority="13">
      <formula>J37=0</formula>
    </cfRule>
  </conditionalFormatting>
  <conditionalFormatting sqref="A50:A53 A55:A58">
    <cfRule type="expression" dxfId="43" priority="12">
      <formula>A50=""</formula>
    </cfRule>
  </conditionalFormatting>
  <conditionalFormatting sqref="J50:J53 J55:J58">
    <cfRule type="expression" dxfId="42" priority="11">
      <formula>J50=0</formula>
    </cfRule>
  </conditionalFormatting>
  <conditionalFormatting sqref="A60:A63">
    <cfRule type="expression" dxfId="41" priority="10">
      <formula>A60=""</formula>
    </cfRule>
  </conditionalFormatting>
  <conditionalFormatting sqref="J60:J63">
    <cfRule type="expression" dxfId="40" priority="9">
      <formula>J60=0</formula>
    </cfRule>
  </conditionalFormatting>
  <conditionalFormatting sqref="A65:A68">
    <cfRule type="expression" dxfId="39" priority="8">
      <formula>A65=""</formula>
    </cfRule>
  </conditionalFormatting>
  <conditionalFormatting sqref="J65:J68">
    <cfRule type="expression" dxfId="38" priority="7">
      <formula>J65=0</formula>
    </cfRule>
  </conditionalFormatting>
  <conditionalFormatting sqref="A70:A73">
    <cfRule type="expression" dxfId="37" priority="6">
      <formula>A70=""</formula>
    </cfRule>
  </conditionalFormatting>
  <conditionalFormatting sqref="J70:J73">
    <cfRule type="expression" dxfId="36" priority="5">
      <formula>J70=0</formula>
    </cfRule>
  </conditionalFormatting>
  <conditionalFormatting sqref="A75:A78">
    <cfRule type="expression" dxfId="35" priority="4">
      <formula>A75=""</formula>
    </cfRule>
  </conditionalFormatting>
  <conditionalFormatting sqref="J75:J78">
    <cfRule type="expression" dxfId="34" priority="3">
      <formula>J75=0</formula>
    </cfRule>
  </conditionalFormatting>
  <conditionalFormatting sqref="A80:A83">
    <cfRule type="expression" dxfId="33" priority="2">
      <formula>A80=""</formula>
    </cfRule>
  </conditionalFormatting>
  <conditionalFormatting sqref="J80:J83">
    <cfRule type="expression" dxfId="32" priority="1">
      <formula>J80=0</formula>
    </cfRule>
  </conditionalFormatting>
  <pageMargins left="0.70866141732283472" right="0.70866141732283472" top="0.74803149606299213" bottom="0.74803149606299213" header="0.31496062992125984" footer="0.31496062992125984"/>
  <pageSetup paperSize="8" scale="145" fitToHeight="0" orientation="landscape" r:id="rId1"/>
  <rowBreaks count="2" manualBreakCount="2">
    <brk id="33" max="16383" man="1"/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showGridLines="0" zoomScaleNormal="100" workbookViewId="0">
      <pane ySplit="3" topLeftCell="A7" activePane="bottomLeft" state="frozen"/>
      <selection activeCell="O75" sqref="O75"/>
      <selection pane="bottomLeft" activeCell="P12" sqref="P12"/>
    </sheetView>
  </sheetViews>
  <sheetFormatPr defaultColWidth="9.140625" defaultRowHeight="14.25" outlineLevelCol="1" x14ac:dyDescent="0.2"/>
  <cols>
    <col min="1" max="1" width="8.140625" style="30" bestFit="1" customWidth="1"/>
    <col min="2" max="2" width="8.7109375" style="30" customWidth="1"/>
    <col min="3" max="5" width="24.7109375" style="30" customWidth="1"/>
    <col min="6" max="7" width="9.7109375" style="30" hidden="1" customWidth="1" outlineLevel="1"/>
    <col min="8" max="9" width="9.7109375" style="1" hidden="1" customWidth="1" outlineLevel="1"/>
    <col min="10" max="10" width="13.7109375" style="1" customWidth="1" collapsed="1"/>
    <col min="11" max="11" width="9.140625" style="1" hidden="1" customWidth="1" outlineLevel="1"/>
    <col min="12" max="12" width="13.7109375" style="1" customWidth="1" collapsed="1"/>
    <col min="13" max="13" width="13.5703125" style="1" customWidth="1"/>
    <col min="14" max="14" width="9.140625" style="1"/>
    <col min="15" max="15" width="11.28515625" style="1" bestFit="1" customWidth="1"/>
    <col min="16" max="16384" width="9.140625" style="1"/>
  </cols>
  <sheetData>
    <row r="1" spans="1:13" ht="20.25" x14ac:dyDescent="0.3">
      <c r="D1" s="31" t="s">
        <v>561</v>
      </c>
    </row>
    <row r="3" spans="1:13" ht="15" x14ac:dyDescent="0.25">
      <c r="A3" s="32" t="s">
        <v>23</v>
      </c>
      <c r="B3" s="32" t="s">
        <v>24</v>
      </c>
      <c r="C3" s="32" t="s">
        <v>1</v>
      </c>
      <c r="D3" s="32" t="s">
        <v>2</v>
      </c>
      <c r="E3" s="32" t="s">
        <v>61</v>
      </c>
      <c r="F3" s="32" t="s">
        <v>568</v>
      </c>
      <c r="G3" s="32"/>
      <c r="H3" s="33"/>
      <c r="I3" s="33"/>
      <c r="J3" s="33" t="s">
        <v>18</v>
      </c>
      <c r="K3" s="33"/>
      <c r="L3" s="34" t="s">
        <v>22</v>
      </c>
      <c r="M3" s="34" t="s">
        <v>14</v>
      </c>
    </row>
    <row r="4" spans="1:13" ht="14.25" customHeight="1" x14ac:dyDescent="0.2">
      <c r="A4" s="40">
        <v>463</v>
      </c>
      <c r="B4" s="3" t="str">
        <f>IFERROR(VLOOKUP($A4,Entries!$A:$F,2,FALSE),"")</f>
        <v>E1</v>
      </c>
      <c r="C4" s="3" t="str">
        <f>IFERROR(VLOOKUP($A4,Entries!$A:$F,4,FALSE),"")</f>
        <v>Jill Holt</v>
      </c>
      <c r="D4" s="3" t="str">
        <f>IFERROR(VLOOKUP($A4,Entries!$A:$F,5,FALSE),"")</f>
        <v>Yocasta</v>
      </c>
      <c r="E4" s="3" t="str">
        <f>IFERROR(VLOOKUP($A4,Entries!$A:$F,6,FALSE),"")</f>
        <v>Bath</v>
      </c>
      <c r="F4" s="35">
        <f>IFERROR(VLOOKUP($A4,'100 E'!$A:$J,10,FALSE),"")</f>
        <v>72.399999999999991</v>
      </c>
      <c r="G4" s="35"/>
      <c r="H4" s="35"/>
      <c r="I4" s="35"/>
      <c r="J4" s="35">
        <f>IF(F4="E","E",IF(G4="E","E",IF(H4="E","E",IF(I4="E","E",IF(F4="R","R",IF(G4="R","R",IF(H4="R","R",IF(I4="R","R",IF(F4="WD","WD",IF(G4="WD","WD",IF(H4="WD","WD",IF(I4="WD","WD",SUM($F4:$I4)))))))))))))</f>
        <v>72.399999999999991</v>
      </c>
      <c r="K4" s="36">
        <f>IFERROR(RANK(J4,J4:J7,1),4)</f>
        <v>4</v>
      </c>
      <c r="L4" s="41">
        <f>IF(COUNTIF(J4:J7,"&gt;0")&lt;3,"E",(IF(COUNTIF(K4:K7,1)=4,SUMIF(K4:K7,1,J4:J7)/4*3,SUMIF(K4:K7,1,J4:J7))+(IF(COUNTIF(K4:K7,2)=3,SUMIF(K4:K7,2,J4:J7)/3*2,SUMIF(K4:K7,2,J4:J7))+(IF(COUNTIF(K4:K7,3)=2,SUMIF(K4:K7,3,J4:J7)/2,SUMIF(K4:K7,3,J4:J7))))))</f>
        <v>118.2</v>
      </c>
      <c r="M4" s="42">
        <f>IFERROR(RANK(L4,L$4:L$12,1),"")</f>
        <v>1</v>
      </c>
    </row>
    <row r="5" spans="1:13" ht="14.25" customHeight="1" x14ac:dyDescent="0.2">
      <c r="A5" s="40">
        <v>464</v>
      </c>
      <c r="B5" s="3" t="str">
        <f>IFERROR(VLOOKUP($A5,Entries!$A:$F,2,FALSE),"")</f>
        <v>E1</v>
      </c>
      <c r="C5" s="3" t="str">
        <f>IFERROR(VLOOKUP($A5,Entries!$A:$F,4,FALSE),"")</f>
        <v>Alice Tollworthy</v>
      </c>
      <c r="D5" s="3" t="str">
        <f>IFERROR(VLOOKUP($A5,Entries!$A:$F,5,FALSE),"")</f>
        <v>Beau</v>
      </c>
      <c r="E5" s="3" t="str">
        <f>IFERROR(VLOOKUP($A5,Entries!$A:$F,6,FALSE),"")</f>
        <v>Bath</v>
      </c>
      <c r="F5" s="35">
        <f>IFERROR(VLOOKUP($A5,'100 E'!$A:$J,10,FALSE),"")</f>
        <v>34.200000000000003</v>
      </c>
      <c r="G5" s="35"/>
      <c r="H5" s="35"/>
      <c r="I5" s="35"/>
      <c r="J5" s="35">
        <f>IF(F5="E","E",IF(G5="E","E",IF(H5="E","E",IF(I5="E","E",IF(F5="R","R",IF(G5="R","R",IF(H5="R","R",IF(I5="R","R",IF(F5="WD","WD",IF(G5="WD","WD",IF(H5="WD","WD",IF(I5="WD","WD",SUM($F5:$I5)))))))))))))</f>
        <v>34.200000000000003</v>
      </c>
      <c r="K5" s="36">
        <f>IFERROR(RANK(J5,J4:J7,1),4)</f>
        <v>1</v>
      </c>
      <c r="L5" s="43"/>
      <c r="M5" s="43"/>
    </row>
    <row r="6" spans="1:13" ht="14.25" customHeight="1" x14ac:dyDescent="0.2">
      <c r="A6" s="40">
        <v>466</v>
      </c>
      <c r="B6" s="3" t="str">
        <f>IFERROR(VLOOKUP($A6,Entries!$A:$F,2,FALSE),"")</f>
        <v>E1</v>
      </c>
      <c r="C6" s="3" t="str">
        <f>IFERROR(VLOOKUP($A6,Entries!$A:$F,4,FALSE),"")</f>
        <v>Amanda Taylor</v>
      </c>
      <c r="D6" s="3" t="str">
        <f>IFERROR(VLOOKUP($A6,Entries!$A:$F,5,FALSE),"")</f>
        <v>Hindoctro</v>
      </c>
      <c r="E6" s="3" t="str">
        <f>IFERROR(VLOOKUP($A6,Entries!$A:$F,6,FALSE),"")</f>
        <v>Bath</v>
      </c>
      <c r="F6" s="35">
        <f>IFERROR(VLOOKUP($A6,'100 E'!$A:$J,10,FALSE),"")</f>
        <v>44.8</v>
      </c>
      <c r="G6" s="35"/>
      <c r="H6" s="35"/>
      <c r="I6" s="35"/>
      <c r="J6" s="35">
        <f>IF(F6="E","E",IF(G6="E","E",IF(H6="E","E",IF(I6="E","E",IF(F6="R","R",IF(G6="R","R",IF(H6="R","R",IF(I6="R","R",IF(F6="WD","WD",IF(G6="WD","WD",IF(H6="WD","WD",IF(I6="WD","WD",SUM($F6:$I6)))))))))))))</f>
        <v>44.8</v>
      </c>
      <c r="K6" s="36">
        <f>IFERROR(RANK(J6,J4:J7,1),4)</f>
        <v>3</v>
      </c>
      <c r="L6" s="43"/>
      <c r="M6" s="43"/>
    </row>
    <row r="7" spans="1:13" ht="14.25" customHeight="1" x14ac:dyDescent="0.2">
      <c r="A7" s="40">
        <v>467</v>
      </c>
      <c r="B7" s="3" t="str">
        <f>IFERROR(VLOOKUP($A7,Entries!$A:$F,2,FALSE),"")</f>
        <v>E1</v>
      </c>
      <c r="C7" s="3" t="str">
        <f>IFERROR(VLOOKUP($A7,Entries!$A:$F,4,FALSE),"")</f>
        <v>Poppy Wilkinson</v>
      </c>
      <c r="D7" s="3" t="str">
        <f>IFERROR(VLOOKUP($A7,Entries!$A:$F,5,FALSE),"")</f>
        <v>Amazing Mika</v>
      </c>
      <c r="E7" s="3" t="str">
        <f>IFERROR(VLOOKUP($A7,Entries!$A:$F,6,FALSE),"")</f>
        <v>Bath</v>
      </c>
      <c r="F7" s="35">
        <f>IFERROR(VLOOKUP($A7,'100 E'!$A:$J,10,FALSE),"")</f>
        <v>39.199999999999996</v>
      </c>
      <c r="G7" s="35"/>
      <c r="H7" s="35"/>
      <c r="I7" s="35"/>
      <c r="J7" s="35">
        <f>IF(F7="E","E",IF(G7="E","E",IF(H7="E","E",IF(I7="E","E",IF(F7="R","R",IF(G7="R","R",IF(H7="R","R",IF(I7="R","R",IF(F7="WD","WD",IF(G7="WD","WD",IF(H7="WD","WD",IF(I7="WD","WD",SUM($F7:$I7)))))))))))))</f>
        <v>39.199999999999996</v>
      </c>
      <c r="K7" s="36">
        <f>IFERROR(RANK(J7,J4:J7,1),4)</f>
        <v>2</v>
      </c>
      <c r="L7" s="44"/>
      <c r="M7" s="44"/>
    </row>
    <row r="8" spans="1:13" ht="7.5" customHeight="1" x14ac:dyDescent="0.25">
      <c r="A8" s="37"/>
      <c r="B8" s="30" t="str">
        <f>IFERROR(VLOOKUP($A8,Entries!$A:$F,2,FALSE),"")</f>
        <v/>
      </c>
      <c r="C8" s="30" t="str">
        <f>IFERROR(VLOOKUP($A8,Entries!$A:$F,4,FALSE),"")</f>
        <v/>
      </c>
      <c r="D8" s="30" t="str">
        <f>IFERROR(VLOOKUP($A8,Entries!$A:$F,5,FALSE),"")</f>
        <v/>
      </c>
      <c r="E8" s="30" t="str">
        <f>IFERROR(VLOOKUP($A8,Entries!$A:$F,6,FALSE),"")</f>
        <v/>
      </c>
      <c r="F8" s="26"/>
      <c r="G8" s="26"/>
      <c r="H8" s="26"/>
      <c r="I8" s="26"/>
      <c r="L8" s="45"/>
      <c r="M8" s="45"/>
    </row>
    <row r="9" spans="1:13" ht="14.25" customHeight="1" x14ac:dyDescent="0.2">
      <c r="A9" s="40">
        <v>482</v>
      </c>
      <c r="B9" s="3" t="str">
        <f>IFERROR(VLOOKUP($A9,Entries!$A:$F,2,FALSE),"")</f>
        <v>E1</v>
      </c>
      <c r="C9" s="3" t="str">
        <f>IFERROR(VLOOKUP($A9,Entries!$A:$F,4,FALSE),"")</f>
        <v>Rosie Bathurst</v>
      </c>
      <c r="D9" s="3" t="str">
        <f>IFERROR(VLOOKUP($A9,Entries!$A:$F,5,FALSE),"")</f>
        <v>Aurora Dancing</v>
      </c>
      <c r="E9" s="3" t="str">
        <f>IFERROR(VLOOKUP($A9,Entries!$A:$F,6,FALSE),"")</f>
        <v>VWH</v>
      </c>
      <c r="F9" s="35">
        <f>IFERROR(VLOOKUP($A9,'100 E'!$A:$J,10,FALSE),"")</f>
        <v>33.699999999999996</v>
      </c>
      <c r="G9" s="35"/>
      <c r="H9" s="35"/>
      <c r="I9" s="35"/>
      <c r="J9" s="35">
        <f>IF(F9="E","E",IF(G9="E","E",IF(H9="E","E",IF(I9="E","E",IF(F9="R","R",IF(G9="R","R",IF(H9="R","R",IF(I9="R","R",IF(F9="WD","WD",IF(G9="WD","WD",IF(H9="WD","WD",IF(I9="WD","WD",SUM($F9:$I9)))))))))))))</f>
        <v>33.699999999999996</v>
      </c>
      <c r="K9" s="36">
        <f>IFERROR(RANK(J9,J9:J12,1),4)</f>
        <v>1</v>
      </c>
      <c r="L9" s="41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135.5</v>
      </c>
      <c r="M9" s="42">
        <f>IFERROR(RANK(L9,L$4:L$12,1),"")</f>
        <v>2</v>
      </c>
    </row>
    <row r="10" spans="1:13" ht="14.25" customHeight="1" x14ac:dyDescent="0.2">
      <c r="A10" s="40">
        <v>484</v>
      </c>
      <c r="B10" s="3" t="str">
        <f>IFERROR(VLOOKUP($A10,Entries!$A:$F,2,FALSE),"")</f>
        <v>E1</v>
      </c>
      <c r="C10" s="3" t="str">
        <f>IFERROR(VLOOKUP($A10,Entries!$A:$F,4,FALSE),"")</f>
        <v>Zoe Andrew</v>
      </c>
      <c r="D10" s="3" t="str">
        <f>IFERROR(VLOOKUP($A10,Entries!$A:$F,5,FALSE),"")</f>
        <v>Coup de Lyon</v>
      </c>
      <c r="E10" s="3" t="str">
        <f>IFERROR(VLOOKUP($A10,Entries!$A:$F,6,FALSE),"")</f>
        <v>VWH</v>
      </c>
      <c r="F10" s="35">
        <f>IFERROR(VLOOKUP($A10,'100 E'!$A:$J,10,FALSE),"")</f>
        <v>43.3</v>
      </c>
      <c r="G10" s="35"/>
      <c r="H10" s="35"/>
      <c r="I10" s="35"/>
      <c r="J10" s="35">
        <f>IF(F10="E","E",IF(G10="E","E",IF(H10="E","E",IF(I10="E","E",IF(F10="R","R",IF(G10="R","R",IF(H10="R","R",IF(I10="R","R",IF(F10="WD","WD",IF(G10="WD","WD",IF(H10="WD","WD",IF(I10="WD","WD",SUM($F10:$I10)))))))))))))</f>
        <v>43.3</v>
      </c>
      <c r="K10" s="36">
        <f>IFERROR(RANK(J10,J9:J12,1),4)</f>
        <v>2</v>
      </c>
      <c r="L10" s="43"/>
      <c r="M10" s="43"/>
    </row>
    <row r="11" spans="1:13" ht="14.25" customHeight="1" x14ac:dyDescent="0.2">
      <c r="A11" s="40">
        <v>488</v>
      </c>
      <c r="B11" s="3" t="str">
        <f>IFERROR(VLOOKUP($A11,Entries!$A:$F,2,FALSE),"")</f>
        <v>E1</v>
      </c>
      <c r="C11" s="3" t="str">
        <f>IFERROR(VLOOKUP($A11,Entries!$A:$F,4,FALSE),"")</f>
        <v>Rachel Tippins</v>
      </c>
      <c r="D11" s="3" t="str">
        <f>IFERROR(VLOOKUP($A11,Entries!$A:$F,5,FALSE),"")</f>
        <v>Ryans Spot</v>
      </c>
      <c r="E11" s="3" t="str">
        <f>IFERROR(VLOOKUP($A11,Entries!$A:$F,6,FALSE),"")</f>
        <v>VWH</v>
      </c>
      <c r="F11" s="35">
        <f>IFERROR(VLOOKUP($A11,'100 E'!$A:$J,10,FALSE),"")</f>
        <v>58.5</v>
      </c>
      <c r="G11" s="35"/>
      <c r="H11" s="35"/>
      <c r="I11" s="35"/>
      <c r="J11" s="35">
        <f>IF(F11="E","E",IF(G11="E","E",IF(H11="E","E",IF(I11="E","E",IF(F11="R","R",IF(G11="R","R",IF(H11="R","R",IF(I11="R","R",IF(F11="WD","WD",IF(G11="WD","WD",IF(H11="WD","WD",IF(I11="WD","WD",SUM($F11:$I11)))))))))))))</f>
        <v>58.5</v>
      </c>
      <c r="K11" s="36">
        <f>IFERROR(RANK(J11,J9:J12,1),4)</f>
        <v>3</v>
      </c>
      <c r="L11" s="43"/>
      <c r="M11" s="43"/>
    </row>
    <row r="12" spans="1:13" ht="14.25" customHeight="1" x14ac:dyDescent="0.2">
      <c r="A12" s="40">
        <v>490</v>
      </c>
      <c r="B12" s="3" t="str">
        <f>IFERROR(VLOOKUP($A12,Entries!$A:$F,2,FALSE),"")</f>
        <v>E1</v>
      </c>
      <c r="C12" s="3" t="str">
        <f>IFERROR(VLOOKUP($A12,Entries!$A:$F,4,FALSE),"")</f>
        <v>*space*</v>
      </c>
      <c r="D12" s="3">
        <f>IFERROR(VLOOKUP($A12,Entries!$A:$F,5,FALSE),"")</f>
        <v>0</v>
      </c>
      <c r="E12" s="3" t="str">
        <f>IFERROR(VLOOKUP($A12,Entries!$A:$F,6,FALSE),"")</f>
        <v>VWH</v>
      </c>
      <c r="F12" s="35" t="str">
        <f>IFERROR(VLOOKUP($A12,'100 E'!$A:$J,10,FALSE),"")</f>
        <v>E</v>
      </c>
      <c r="G12" s="35"/>
      <c r="H12" s="35"/>
      <c r="I12" s="35"/>
      <c r="J12" s="35" t="str">
        <f>IF(F12="E","E",IF(G12="E","E",IF(H12="E","E",IF(I12="E","E",IF(F12="R","R",IF(G12="R","R",IF(H12="R","R",IF(I12="R","R",IF(F12="WD","WD",IF(G12="WD","WD",IF(H12="WD","WD",IF(I12="WD","WD",SUM($F12:$I12)))))))))))))</f>
        <v>E</v>
      </c>
      <c r="K12" s="36">
        <f>IFERROR(RANK(J12,J9:J12,1),4)</f>
        <v>4</v>
      </c>
      <c r="L12" s="44"/>
      <c r="M12" s="44"/>
    </row>
    <row r="13" spans="1:13" ht="13.5" customHeight="1" x14ac:dyDescent="0.25">
      <c r="A13" s="37"/>
      <c r="B13" s="30" t="str">
        <f>IFERROR(VLOOKUP($A13,Entries!$A:$F,2,FALSE),"")</f>
        <v/>
      </c>
      <c r="C13" s="30" t="str">
        <f>IFERROR(VLOOKUP($A13,Entries!$A:$F,4,FALSE),"")</f>
        <v/>
      </c>
      <c r="D13" s="30" t="str">
        <f>IFERROR(VLOOKUP($A13,Entries!$A:$F,5,FALSE),"")</f>
        <v/>
      </c>
      <c r="E13" s="30" t="str">
        <f>IFERROR(VLOOKUP($A13,Entries!$A:$F,6,FALSE),"")</f>
        <v/>
      </c>
      <c r="F13" s="26" t="str">
        <f>IFERROR(VLOOKUP($A13,'90 A'!$A:$J,10,FALSE),"")</f>
        <v/>
      </c>
      <c r="G13" s="26"/>
      <c r="H13" s="26"/>
      <c r="I13" s="26"/>
      <c r="L13" s="45"/>
      <c r="M13" s="45"/>
    </row>
    <row r="14" spans="1:13" ht="20.25" x14ac:dyDescent="0.3">
      <c r="D14" s="31" t="s">
        <v>562</v>
      </c>
    </row>
    <row r="16" spans="1:13" ht="15" x14ac:dyDescent="0.25">
      <c r="A16" s="32" t="s">
        <v>23</v>
      </c>
      <c r="B16" s="32" t="s">
        <v>24</v>
      </c>
      <c r="C16" s="32" t="s">
        <v>1</v>
      </c>
      <c r="D16" s="32" t="s">
        <v>2</v>
      </c>
      <c r="E16" s="32" t="s">
        <v>61</v>
      </c>
      <c r="F16" s="32" t="s">
        <v>568</v>
      </c>
      <c r="G16" s="32"/>
      <c r="H16" s="33"/>
      <c r="I16" s="33"/>
      <c r="J16" s="33" t="s">
        <v>18</v>
      </c>
      <c r="K16" s="33"/>
      <c r="L16" s="34" t="s">
        <v>22</v>
      </c>
      <c r="M16" s="34" t="s">
        <v>14</v>
      </c>
    </row>
    <row r="17" spans="1:29" ht="14.25" customHeight="1" x14ac:dyDescent="0.2">
      <c r="A17" s="40">
        <v>476</v>
      </c>
      <c r="B17" s="3" t="str">
        <f>IFERROR(VLOOKUP($A17,Entries!$A:$F,2,FALSE),"")</f>
        <v>E3</v>
      </c>
      <c r="C17" s="3" t="str">
        <f>IFERROR(VLOOKUP($A17,Entries!$A:$F,4,FALSE),"")</f>
        <v>Hayley Care</v>
      </c>
      <c r="D17" s="3" t="str">
        <f>IFERROR(VLOOKUP($A17,Entries!$A:$F,5,FALSE),"")</f>
        <v>Anti Gravity</v>
      </c>
      <c r="E17" s="3" t="str">
        <f>IFERROR(VLOOKUP($A17,Entries!$A:$F,6,FALSE),"")</f>
        <v>Evenlode</v>
      </c>
      <c r="F17" s="35">
        <f>IFERROR(VLOOKUP($A17,'100 E'!$A:$J,10,FALSE),"")</f>
        <v>48.599999999999994</v>
      </c>
      <c r="G17" s="35"/>
      <c r="H17" s="35"/>
      <c r="I17" s="35"/>
      <c r="J17" s="35">
        <f t="shared" ref="J17:J20" si="0">IF(F17="E","E",IF(G17="E","E",IF(H17="E","E",IF(I17="E","E",IF(F17="R","R",IF(G17="R","R",IF(H17="R","R",IF(I17="R","R",IF(F17="WD","WD",IF(G17="WD","WD",IF(H17="WD","WD",IF(I17="WD","WD",SUM($F17:$I17)))))))))))))</f>
        <v>48.599999999999994</v>
      </c>
      <c r="K17" s="36">
        <f>IFERROR(RANK(J17,J17:J20,1),4)</f>
        <v>3</v>
      </c>
      <c r="L17" s="41">
        <f>IF(COUNTIF(J17:J20,"&gt;0")&lt;3,"E",(IF(COUNTIF(K17:K20,1)=4,SUMIF(K17:K20,1,J17:J20)/4*3,SUMIF(K17:K20,1,J17:J20))+(IF(COUNTIF(K17:K20,2)=3,SUMIF(K17:K20,2,J17:J20)/3*2,SUMIF(K17:K20,2,J17:J20))+(IF(COUNTIF(K17:K20,3)=2,SUMIF(K17:K20,3,J17:J20)/2,SUMIF(K17:K20,3,J17:J20))))))</f>
        <v>131</v>
      </c>
      <c r="M17" s="42">
        <f>IFERROR(RANK(L17,L$17:L$20,1),"")</f>
        <v>1</v>
      </c>
    </row>
    <row r="18" spans="1:29" ht="14.25" customHeight="1" x14ac:dyDescent="0.2">
      <c r="A18" s="40">
        <v>477</v>
      </c>
      <c r="B18" s="3" t="str">
        <f>IFERROR(VLOOKUP($A18,Entries!$A:$F,2,FALSE),"")</f>
        <v>E3</v>
      </c>
      <c r="C18" s="3" t="str">
        <f>IFERROR(VLOOKUP($A18,Entries!$A:$F,4,FALSE),"")</f>
        <v>Sue Greenaway</v>
      </c>
      <c r="D18" s="3" t="str">
        <f>IFERROR(VLOOKUP($A18,Entries!$A:$F,5,FALSE),"")</f>
        <v>Vinnie (ROR)</v>
      </c>
      <c r="E18" s="3" t="str">
        <f>IFERROR(VLOOKUP($A18,Entries!$A:$F,6,FALSE),"")</f>
        <v>Evenlode</v>
      </c>
      <c r="F18" s="35">
        <f>IFERROR(VLOOKUP($A18,'100 E'!$A:$J,10,FALSE),"")</f>
        <v>60.6</v>
      </c>
      <c r="G18" s="35"/>
      <c r="H18" s="35"/>
      <c r="I18" s="35"/>
      <c r="J18" s="35">
        <f t="shared" si="0"/>
        <v>60.6</v>
      </c>
      <c r="K18" s="36">
        <f>IFERROR(RANK(J18,J17:J20,1),4)</f>
        <v>4</v>
      </c>
      <c r="L18" s="43"/>
      <c r="M18" s="43"/>
    </row>
    <row r="19" spans="1:29" ht="14.25" customHeight="1" x14ac:dyDescent="0.2">
      <c r="A19" s="40">
        <v>478</v>
      </c>
      <c r="B19" s="3" t="str">
        <f>IFERROR(VLOOKUP($A19,Entries!$A:$F,2,FALSE),"")</f>
        <v>E3</v>
      </c>
      <c r="C19" s="3" t="str">
        <f>IFERROR(VLOOKUP($A19,Entries!$A:$F,4,FALSE),"")</f>
        <v>Sam Kandiyali</v>
      </c>
      <c r="D19" s="3" t="str">
        <f>IFERROR(VLOOKUP($A19,Entries!$A:$F,5,FALSE),"")</f>
        <v>Handy Mobile (ROR)</v>
      </c>
      <c r="E19" s="3" t="str">
        <f>IFERROR(VLOOKUP($A19,Entries!$A:$F,6,FALSE),"")</f>
        <v>Evenlode</v>
      </c>
      <c r="F19" s="35">
        <f>IFERROR(VLOOKUP($A19,'100 E'!$A:$J,10,FALSE),"")</f>
        <v>43.099999999999994</v>
      </c>
      <c r="G19" s="35"/>
      <c r="H19" s="35"/>
      <c r="I19" s="35"/>
      <c r="J19" s="35">
        <f t="shared" si="0"/>
        <v>43.099999999999994</v>
      </c>
      <c r="K19" s="36">
        <f>IFERROR(RANK(J19,J17:J20,1),4)</f>
        <v>2</v>
      </c>
      <c r="L19" s="43"/>
      <c r="M19" s="43"/>
    </row>
    <row r="20" spans="1:29" ht="14.25" customHeight="1" x14ac:dyDescent="0.2">
      <c r="A20" s="40">
        <v>479</v>
      </c>
      <c r="B20" s="3" t="str">
        <f>IFERROR(VLOOKUP($A20,Entries!$A:$F,2,FALSE),"")</f>
        <v>E3</v>
      </c>
      <c r="C20" s="3" t="str">
        <f>IFERROR(VLOOKUP($A20,Entries!$A:$F,4,FALSE),"")</f>
        <v>Fe Moore</v>
      </c>
      <c r="D20" s="3" t="str">
        <f>IFERROR(VLOOKUP($A20,Entries!$A:$F,5,FALSE),"")</f>
        <v>PSF Underdun</v>
      </c>
      <c r="E20" s="3" t="str">
        <f>IFERROR(VLOOKUP($A20,Entries!$A:$F,6,FALSE),"")</f>
        <v>Evenlode</v>
      </c>
      <c r="F20" s="35">
        <f>IFERROR(VLOOKUP($A20,'100 E'!$A:$J,10,FALSE),"")</f>
        <v>39.300000000000004</v>
      </c>
      <c r="G20" s="35"/>
      <c r="H20" s="35"/>
      <c r="I20" s="35"/>
      <c r="J20" s="35">
        <f t="shared" si="0"/>
        <v>39.300000000000004</v>
      </c>
      <c r="K20" s="36">
        <f>IFERROR(RANK(J20,J17:J20,1),4)</f>
        <v>1</v>
      </c>
      <c r="L20" s="44"/>
      <c r="M20" s="44"/>
    </row>
    <row r="21" spans="1:29" s="30" customFormat="1" x14ac:dyDescent="0.2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30" customFormat="1" x14ac:dyDescent="0.2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30" customFormat="1" x14ac:dyDescent="0.2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</sheetData>
  <sortState ref="O74:P76">
    <sortCondition ref="P74:P76"/>
  </sortState>
  <conditionalFormatting sqref="A4:A7 A9:A12">
    <cfRule type="expression" dxfId="31" priority="94">
      <formula>A4=""</formula>
    </cfRule>
  </conditionalFormatting>
  <conditionalFormatting sqref="J4:J7 J9:J12">
    <cfRule type="expression" dxfId="30" priority="80">
      <formula>J4=0</formula>
    </cfRule>
  </conditionalFormatting>
  <conditionalFormatting sqref="A17:A20">
    <cfRule type="expression" dxfId="29" priority="3">
      <formula>A17=""</formula>
    </cfRule>
  </conditionalFormatting>
  <conditionalFormatting sqref="J17:J20">
    <cfRule type="expression" dxfId="28" priority="2">
      <formula>J17=0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GridLines="0" zoomScaleNormal="100" workbookViewId="0">
      <pane ySplit="3" topLeftCell="A76" activePane="bottomLeft" state="frozen"/>
      <selection activeCell="O75" sqref="O75"/>
      <selection pane="bottomLeft" activeCell="P102" sqref="P102"/>
    </sheetView>
  </sheetViews>
  <sheetFormatPr defaultColWidth="9.140625" defaultRowHeight="14.25" outlineLevelCol="1" x14ac:dyDescent="0.2"/>
  <cols>
    <col min="1" max="1" width="8.140625" style="30" customWidth="1"/>
    <col min="2" max="2" width="8.7109375" style="30" customWidth="1"/>
    <col min="3" max="5" width="24.7109375" style="30" customWidth="1"/>
    <col min="6" max="7" width="9.7109375" style="30" hidden="1" customWidth="1" outlineLevel="1"/>
    <col min="8" max="9" width="9.7109375" style="1" hidden="1" customWidth="1" outlineLevel="1"/>
    <col min="10" max="10" width="13.7109375" style="1" customWidth="1" collapsed="1"/>
    <col min="11" max="11" width="9.140625" style="1" hidden="1" customWidth="1" outlineLevel="1"/>
    <col min="12" max="12" width="13.7109375" style="1" customWidth="1" collapsed="1"/>
    <col min="13" max="13" width="13.5703125" style="1" customWidth="1"/>
    <col min="14" max="16384" width="9.140625" style="1"/>
  </cols>
  <sheetData>
    <row r="1" spans="1:13" ht="20.25" x14ac:dyDescent="0.3">
      <c r="D1" s="31" t="s">
        <v>566</v>
      </c>
    </row>
    <row r="3" spans="1:13" ht="15" x14ac:dyDescent="0.25">
      <c r="A3" s="32" t="s">
        <v>23</v>
      </c>
      <c r="B3" s="32" t="s">
        <v>24</v>
      </c>
      <c r="C3" s="32" t="s">
        <v>1</v>
      </c>
      <c r="D3" s="32" t="s">
        <v>2</v>
      </c>
      <c r="E3" s="32" t="s">
        <v>61</v>
      </c>
      <c r="F3" s="32" t="s">
        <v>48</v>
      </c>
      <c r="G3" s="32" t="s">
        <v>25</v>
      </c>
      <c r="H3" s="33" t="s">
        <v>26</v>
      </c>
      <c r="I3" s="33"/>
      <c r="J3" s="33" t="s">
        <v>18</v>
      </c>
      <c r="K3" s="33"/>
      <c r="L3" s="34" t="s">
        <v>22</v>
      </c>
      <c r="M3" s="34" t="s">
        <v>14</v>
      </c>
    </row>
    <row r="4" spans="1:13" ht="14.25" customHeight="1" x14ac:dyDescent="0.2">
      <c r="A4" s="40">
        <v>338</v>
      </c>
      <c r="B4" s="3" t="str">
        <f>IFERROR(VLOOKUP($A4,Entries!$A:$F,2,FALSE),"")</f>
        <v>G</v>
      </c>
      <c r="C4" s="3" t="str">
        <f>IFERROR(VLOOKUP($A4,Entries!$A:$F,4,FALSE),"")</f>
        <v>Georgina Bryce</v>
      </c>
      <c r="D4" s="3" t="str">
        <f>IFERROR(VLOOKUP($A4,Entries!$A:$F,5,FALSE),"")</f>
        <v>Trefaldwyn Dylan</v>
      </c>
      <c r="E4" s="3" t="str">
        <f>IFERROR(VLOOKUP($A4,Entries!$A:$F,6,FALSE),"")</f>
        <v>Bath</v>
      </c>
      <c r="F4" s="35">
        <f>IFERROR(VLOOKUP($A4,'80 G'!$A:$J,10,FALSE),"")</f>
        <v>28.5</v>
      </c>
      <c r="G4" s="35" t="str">
        <f>IFERROR(VLOOKUP($A4,'80 H'!$A:$J,10,FALSE),"")</f>
        <v/>
      </c>
      <c r="H4" s="35" t="str">
        <f>IFERROR(VLOOKUP($A4,'80 I'!$A:$J,10,FALSE),"")</f>
        <v/>
      </c>
      <c r="I4" s="35"/>
      <c r="J4" s="35">
        <f t="shared" ref="J4:J7" si="0">IF(F4="E","E",IF(G4="E","E",IF(H4="E","E",IF(I4="E","E",IF(F4="R","R",IF(G4="R","R",IF(H4="R","R",IF(I4="R","R",IF(F4="WD","WD",IF(G4="WD","WD",IF(H4="WD","WD",IF(I4="WD","WD",SUM($F4:$I4)))))))))))))</f>
        <v>28.5</v>
      </c>
      <c r="K4" s="36">
        <f>IFERROR(RANK(J4,J4:J7,1),4)</f>
        <v>1</v>
      </c>
      <c r="L4" s="41">
        <f>IF(COUNTIF(J4:J7,"&gt;0")&lt;3,"E",(IF(COUNTIF(K4:K7,1)=4,SUMIF(K4:K7,1,J4:J7)/4*3,SUMIF(K4:K7,1,J4:J7))+(IF(COUNTIF(K4:K7,2)=3,SUMIF(K4:K7,2,J4:J7)/3*2,SUMIF(K4:K7,2,J4:J7))+(IF(COUNTIF(K4:K7,3)=2,SUMIF(K4:K7,3,J4:J7)/2,SUMIF(K4:K7,3,J4:J7))))))</f>
        <v>96.2</v>
      </c>
      <c r="M4" s="42">
        <f>IFERROR(RANK(L4,L$4:L$74,1),"")</f>
        <v>1</v>
      </c>
    </row>
    <row r="5" spans="1:13" ht="14.25" customHeight="1" x14ac:dyDescent="0.2">
      <c r="A5" s="40">
        <v>339</v>
      </c>
      <c r="B5" s="3" t="str">
        <f>IFERROR(VLOOKUP($A5,Entries!$A:$F,2,FALSE),"")</f>
        <v>G</v>
      </c>
      <c r="C5" s="3" t="str">
        <f>IFERROR(VLOOKUP($A5,Entries!$A:$F,4,FALSE),"")</f>
        <v>Hannah Barnes</v>
      </c>
      <c r="D5" s="3" t="str">
        <f>IFERROR(VLOOKUP($A5,Entries!$A:$F,5,FALSE),"")</f>
        <v>Brock</v>
      </c>
      <c r="E5" s="3" t="str">
        <f>IFERROR(VLOOKUP($A5,Entries!$A:$F,6,FALSE),"")</f>
        <v>Bath</v>
      </c>
      <c r="F5" s="35">
        <f>IFERROR(VLOOKUP($A5,'80 G'!$A:$J,10,FALSE),"")</f>
        <v>36.299999999999997</v>
      </c>
      <c r="G5" s="35" t="str">
        <f>IFERROR(VLOOKUP($A5,'80 H'!$A:$J,10,FALSE),"")</f>
        <v/>
      </c>
      <c r="H5" s="35" t="str">
        <f>IFERROR(VLOOKUP($A5,'80 I'!$A:$J,10,FALSE),"")</f>
        <v/>
      </c>
      <c r="I5" s="35"/>
      <c r="J5" s="35">
        <f t="shared" si="0"/>
        <v>36.299999999999997</v>
      </c>
      <c r="K5" s="36">
        <f>IFERROR(RANK(J5,J4:J7,1),4)</f>
        <v>3</v>
      </c>
      <c r="L5" s="43"/>
      <c r="M5" s="43"/>
    </row>
    <row r="6" spans="1:13" ht="14.25" customHeight="1" x14ac:dyDescent="0.2">
      <c r="A6" s="40">
        <v>378</v>
      </c>
      <c r="B6" s="3" t="str">
        <f>IFERROR(VLOOKUP($A6,Entries!$A:$F,2,FALSE),"")</f>
        <v>H1</v>
      </c>
      <c r="C6" s="3" t="str">
        <f>IFERROR(VLOOKUP($A6,Entries!$A:$F,4,FALSE),"")</f>
        <v>Debbie Martin</v>
      </c>
      <c r="D6" s="3" t="str">
        <f>IFERROR(VLOOKUP($A6,Entries!$A:$F,5,FALSE),"")</f>
        <v>Asia</v>
      </c>
      <c r="E6" s="3" t="str">
        <f>IFERROR(VLOOKUP($A6,Entries!$A:$F,6,FALSE),"")</f>
        <v>Bath</v>
      </c>
      <c r="F6" s="35" t="str">
        <f>IFERROR(VLOOKUP($A6,'80 G'!$A:$J,10,FALSE),"")</f>
        <v/>
      </c>
      <c r="G6" s="35">
        <f>IFERROR(VLOOKUP($A6,'80 H'!$A:$J,10,FALSE),"")</f>
        <v>31.400000000000002</v>
      </c>
      <c r="H6" s="35" t="str">
        <f>IFERROR(VLOOKUP($A6,'80 I'!$A:$J,10,FALSE),"")</f>
        <v/>
      </c>
      <c r="I6" s="35"/>
      <c r="J6" s="35">
        <f t="shared" si="0"/>
        <v>31.400000000000002</v>
      </c>
      <c r="K6" s="36">
        <f>IFERROR(RANK(J6,J4:J7,1),4)</f>
        <v>2</v>
      </c>
      <c r="L6" s="43"/>
      <c r="M6" s="43"/>
    </row>
    <row r="7" spans="1:13" ht="14.25" customHeight="1" x14ac:dyDescent="0.2">
      <c r="A7" s="40">
        <v>379</v>
      </c>
      <c r="B7" s="3" t="str">
        <f>IFERROR(VLOOKUP($A7,Entries!$A:$F,2,FALSE),"")</f>
        <v>H1</v>
      </c>
      <c r="C7" s="3" t="str">
        <f>IFERROR(VLOOKUP($A7,Entries!$A:$F,4,FALSE),"")</f>
        <v>Lorraine Antoniou</v>
      </c>
      <c r="D7" s="3" t="str">
        <f>IFERROR(VLOOKUP($A7,Entries!$A:$F,5,FALSE),"")</f>
        <v>First Spotty</v>
      </c>
      <c r="E7" s="3" t="str">
        <f>IFERROR(VLOOKUP($A7,Entries!$A:$F,6,FALSE),"")</f>
        <v>Bath</v>
      </c>
      <c r="F7" s="35" t="str">
        <f>IFERROR(VLOOKUP($A7,'80 G'!$A:$J,10,FALSE),"")</f>
        <v/>
      </c>
      <c r="G7" s="35">
        <f>IFERROR(VLOOKUP($A7,'80 H'!$A:$J,10,FALSE),"")</f>
        <v>57.5</v>
      </c>
      <c r="H7" s="35" t="str">
        <f>IFERROR(VLOOKUP($A7,'80 I'!$A:$J,10,FALSE),"")</f>
        <v/>
      </c>
      <c r="I7" s="35"/>
      <c r="J7" s="35">
        <f t="shared" si="0"/>
        <v>57.5</v>
      </c>
      <c r="K7" s="36">
        <f>IFERROR(RANK(J7,J4:J7,1),4)</f>
        <v>4</v>
      </c>
      <c r="L7" s="44"/>
      <c r="M7" s="44"/>
    </row>
    <row r="8" spans="1:13" ht="7.5" customHeight="1" x14ac:dyDescent="0.25">
      <c r="A8" s="37"/>
      <c r="B8" s="30" t="str">
        <f>IFERROR(VLOOKUP($A8,Entries!$A:$F,2,FALSE),"")</f>
        <v/>
      </c>
      <c r="C8" s="30" t="str">
        <f>IFERROR(VLOOKUP($A8,Entries!$A:$F,4,FALSE),"")</f>
        <v/>
      </c>
      <c r="D8" s="30" t="str">
        <f>IFERROR(VLOOKUP($A8,Entries!$A:$F,5,FALSE),"")</f>
        <v/>
      </c>
      <c r="E8" s="30" t="str">
        <f>IFERROR(VLOOKUP($A8,Entries!$A:$F,6,FALSE),"")</f>
        <v/>
      </c>
      <c r="F8" s="26" t="str">
        <f>IFERROR(VLOOKUP($A8,'90 A'!$A:$J,10,FALSE),"")</f>
        <v/>
      </c>
      <c r="G8" s="26" t="str">
        <f>IFERROR(VLOOKUP($A8,#REF!,10,FALSE),"")</f>
        <v/>
      </c>
      <c r="H8" s="26" t="str">
        <f>IFERROR(VLOOKUP($A8,#REF!,10,FALSE),"")</f>
        <v/>
      </c>
      <c r="I8" s="26"/>
      <c r="L8" s="45"/>
      <c r="M8" s="45"/>
    </row>
    <row r="9" spans="1:13" ht="14.25" customHeight="1" x14ac:dyDescent="0.2">
      <c r="A9" s="40">
        <v>323</v>
      </c>
      <c r="B9" s="3" t="str">
        <f>IFERROR(VLOOKUP($A9,Entries!$A:$F,2,FALSE),"")</f>
        <v>G</v>
      </c>
      <c r="C9" s="3" t="str">
        <f>IFERROR(VLOOKUP($A9,Entries!$A:$F,4,FALSE),"")</f>
        <v>Naomi Watkins</v>
      </c>
      <c r="D9" s="3" t="str">
        <f>IFERROR(VLOOKUP($A9,Entries!$A:$F,5,FALSE),"")</f>
        <v>Mazevern Domino</v>
      </c>
      <c r="E9" s="3" t="str">
        <f>IFERROR(VLOOKUP($A9,Entries!$A:$F,6,FALSE),"")</f>
        <v>Berkeley</v>
      </c>
      <c r="F9" s="35">
        <f>IFERROR(VLOOKUP($A9,'80 G'!$A:$J,10,FALSE),"")</f>
        <v>85.3</v>
      </c>
      <c r="G9" s="35" t="str">
        <f>IFERROR(VLOOKUP($A9,'80 H'!$A:$J,10,FALSE),"")</f>
        <v/>
      </c>
      <c r="H9" s="35" t="str">
        <f>IFERROR(VLOOKUP($A9,'80 I'!$A:$J,10,FALSE),"")</f>
        <v/>
      </c>
      <c r="I9" s="35"/>
      <c r="J9" s="35">
        <f t="shared" ref="J9:J17" si="1">IF(F9="E","E",IF(G9="E","E",IF(H9="E","E",IF(I9="E","E",IF(F9="R","R",IF(G9="R","R",IF(H9="R","R",IF(I9="R","R",IF(F9="WD","WD",IF(G9="WD","WD",IF(H9="WD","WD",IF(I9="WD","WD",SUM($F9:$I9)))))))))))))</f>
        <v>85.3</v>
      </c>
      <c r="K9" s="36">
        <f>IFERROR(RANK(J9,J9:J12,1),4)</f>
        <v>3</v>
      </c>
      <c r="L9" s="41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204.60000000000002</v>
      </c>
      <c r="M9" s="42">
        <f>IFERROR(RANK(L9,L$4:L$74,1),"")</f>
        <v>12</v>
      </c>
    </row>
    <row r="10" spans="1:13" ht="14.25" customHeight="1" x14ac:dyDescent="0.2">
      <c r="A10" s="40">
        <v>324</v>
      </c>
      <c r="B10" s="3" t="str">
        <f>IFERROR(VLOOKUP($A10,Entries!$A:$F,2,FALSE),"")</f>
        <v>G</v>
      </c>
      <c r="C10" s="3" t="str">
        <f>IFERROR(VLOOKUP($A10,Entries!$A:$F,4,FALSE),"")</f>
        <v>Alison Hawkins</v>
      </c>
      <c r="D10" s="3" t="str">
        <f>IFERROR(VLOOKUP($A10,Entries!$A:$F,5,FALSE),"")</f>
        <v>Charlie</v>
      </c>
      <c r="E10" s="3" t="str">
        <f>IFERROR(VLOOKUP($A10,Entries!$A:$F,6,FALSE),"")</f>
        <v>Berkeley</v>
      </c>
      <c r="F10" s="35">
        <f>IFERROR(VLOOKUP($A10,'80 G'!$A:$J,10,FALSE),"")</f>
        <v>68.5</v>
      </c>
      <c r="G10" s="35" t="str">
        <f>IFERROR(VLOOKUP($A10,'80 H'!$A:$J,10,FALSE),"")</f>
        <v/>
      </c>
      <c r="H10" s="35" t="str">
        <f>IFERROR(VLOOKUP($A10,'80 I'!$A:$J,10,FALSE),"")</f>
        <v/>
      </c>
      <c r="I10" s="35"/>
      <c r="J10" s="35">
        <f t="shared" si="1"/>
        <v>68.5</v>
      </c>
      <c r="K10" s="36">
        <f>IFERROR(RANK(J10,J9:J12,1),4)</f>
        <v>2</v>
      </c>
      <c r="L10" s="43"/>
      <c r="M10" s="43"/>
    </row>
    <row r="11" spans="1:13" ht="14.25" customHeight="1" x14ac:dyDescent="0.2">
      <c r="A11" s="40">
        <v>363</v>
      </c>
      <c r="B11" s="3" t="str">
        <f>IFERROR(VLOOKUP($A11,Entries!$A:$F,2,FALSE),"")</f>
        <v>H1</v>
      </c>
      <c r="C11" s="3" t="str">
        <f>IFERROR(VLOOKUP($A11,Entries!$A:$F,4,FALSE),"")</f>
        <v>Andrew Winterton</v>
      </c>
      <c r="D11" s="3" t="str">
        <f>IFERROR(VLOOKUP($A11,Entries!$A:$F,5,FALSE),"")</f>
        <v>Taste the Flavour</v>
      </c>
      <c r="E11" s="3" t="str">
        <f>IFERROR(VLOOKUP($A11,Entries!$A:$F,6,FALSE),"")</f>
        <v>Berkeley</v>
      </c>
      <c r="F11" s="35" t="str">
        <f>IFERROR(VLOOKUP($A11,'80 G'!$A:$J,10,FALSE),"")</f>
        <v/>
      </c>
      <c r="G11" s="35">
        <f>IFERROR(VLOOKUP($A11,'80 H'!$A:$J,10,FALSE),"")</f>
        <v>50.8</v>
      </c>
      <c r="H11" s="35" t="str">
        <f>IFERROR(VLOOKUP($A11,'80 I'!$A:$J,10,FALSE),"")</f>
        <v/>
      </c>
      <c r="I11" s="35"/>
      <c r="J11" s="35">
        <f t="shared" si="1"/>
        <v>50.8</v>
      </c>
      <c r="K11" s="36">
        <f>IFERROR(RANK(J11,J9:J12,1),4)</f>
        <v>1</v>
      </c>
      <c r="L11" s="43"/>
      <c r="M11" s="43"/>
    </row>
    <row r="12" spans="1:13" ht="14.25" customHeight="1" x14ac:dyDescent="0.2">
      <c r="A12" s="40">
        <v>364</v>
      </c>
      <c r="B12" s="3" t="str">
        <f>IFERROR(VLOOKUP($A12,Entries!$A:$F,2,FALSE),"")</f>
        <v>H1</v>
      </c>
      <c r="C12" s="3" t="str">
        <f>IFERROR(VLOOKUP($A12,Entries!$A:$F,4,FALSE),"")</f>
        <v>Leah Marie Woodward</v>
      </c>
      <c r="D12" s="3" t="str">
        <f>IFERROR(VLOOKUP($A12,Entries!$A:$F,5,FALSE),"")</f>
        <v>He's Just Jack</v>
      </c>
      <c r="E12" s="3" t="str">
        <f>IFERROR(VLOOKUP($A12,Entries!$A:$F,6,FALSE),"")</f>
        <v>Berkeley</v>
      </c>
      <c r="F12" s="35" t="str">
        <f>IFERROR(VLOOKUP($A12,'80 G'!$A:$J,10,FALSE),"")</f>
        <v/>
      </c>
      <c r="G12" s="35" t="str">
        <f>IFERROR(VLOOKUP($A12,'80 H'!$A:$J,10,FALSE),"")</f>
        <v>E</v>
      </c>
      <c r="H12" s="35" t="str">
        <f>IFERROR(VLOOKUP($A12,'80 I'!$A:$J,10,FALSE),"")</f>
        <v/>
      </c>
      <c r="I12" s="35"/>
      <c r="J12" s="35" t="str">
        <f t="shared" si="1"/>
        <v>E</v>
      </c>
      <c r="K12" s="36">
        <f>IFERROR(RANK(J12,J9:J12,1),4)</f>
        <v>4</v>
      </c>
      <c r="L12" s="44"/>
      <c r="M12" s="44"/>
    </row>
    <row r="13" spans="1:13" ht="7.5" customHeight="1" x14ac:dyDescent="0.25">
      <c r="A13" s="37"/>
      <c r="B13" s="30" t="str">
        <f>IFERROR(VLOOKUP($A13,Entries!$A:$F,2,FALSE),"")</f>
        <v/>
      </c>
      <c r="C13" s="30" t="str">
        <f>IFERROR(VLOOKUP($A13,Entries!$A:$F,4,FALSE),"")</f>
        <v/>
      </c>
      <c r="D13" s="30" t="str">
        <f>IFERROR(VLOOKUP($A13,Entries!$A:$F,5,FALSE),"")</f>
        <v/>
      </c>
      <c r="E13" s="30" t="str">
        <f>IFERROR(VLOOKUP($A13,Entries!$A:$F,6,FALSE),"")</f>
        <v/>
      </c>
      <c r="F13" s="26" t="str">
        <f>IFERROR(VLOOKUP($A13,'90 A'!$A:$J,10,FALSE),"")</f>
        <v/>
      </c>
      <c r="G13" s="26" t="str">
        <f>IFERROR(VLOOKUP($A13,#REF!,10,FALSE),"")</f>
        <v/>
      </c>
      <c r="H13" s="26" t="str">
        <f>IFERROR(VLOOKUP($A13,#REF!,10,FALSE),"")</f>
        <v/>
      </c>
      <c r="I13" s="26"/>
      <c r="L13" s="45"/>
      <c r="M13" s="45"/>
    </row>
    <row r="14" spans="1:13" ht="14.25" customHeight="1" x14ac:dyDescent="0.2">
      <c r="A14" s="40">
        <v>336</v>
      </c>
      <c r="B14" s="3" t="str">
        <f>IFERROR(VLOOKUP($A14,Entries!$A:$F,2,FALSE),"")</f>
        <v>G</v>
      </c>
      <c r="C14" s="3" t="str">
        <f>IFERROR(VLOOKUP($A14,Entries!$A:$F,4,FALSE),"")</f>
        <v>Selina Hopkins</v>
      </c>
      <c r="D14" s="3" t="str">
        <f>IFERROR(VLOOKUP($A14,Entries!$A:$F,5,FALSE),"")</f>
        <v>Mores</v>
      </c>
      <c r="E14" s="3" t="str">
        <f>IFERROR(VLOOKUP($A14,Entries!$A:$F,6,FALSE),"")</f>
        <v>Cotswold Edge Diamonds</v>
      </c>
      <c r="F14" s="35">
        <f>IFERROR(VLOOKUP($A14,'80 G'!$A:$J,10,FALSE),"")</f>
        <v>148.5</v>
      </c>
      <c r="G14" s="35" t="str">
        <f>IFERROR(VLOOKUP($A14,'80 H'!$A:$J,10,FALSE),"")</f>
        <v/>
      </c>
      <c r="H14" s="35" t="str">
        <f>IFERROR(VLOOKUP($A14,'80 I'!$A:$J,10,FALSE),"")</f>
        <v/>
      </c>
      <c r="I14" s="35"/>
      <c r="J14" s="35">
        <f t="shared" si="1"/>
        <v>148.5</v>
      </c>
      <c r="K14" s="36">
        <f>IFERROR(RANK(J14,J14:J17,1),4)</f>
        <v>4</v>
      </c>
      <c r="L14" s="41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192.1</v>
      </c>
      <c r="M14" s="42">
        <f>IFERROR(RANK(L14,L$4:L$74,1),"")</f>
        <v>11</v>
      </c>
    </row>
    <row r="15" spans="1:13" ht="14.25" customHeight="1" x14ac:dyDescent="0.2">
      <c r="A15" s="40">
        <v>337</v>
      </c>
      <c r="B15" s="3" t="str">
        <f>IFERROR(VLOOKUP($A15,Entries!$A:$F,2,FALSE),"")</f>
        <v>G</v>
      </c>
      <c r="C15" s="3" t="str">
        <f>IFERROR(VLOOKUP($A15,Entries!$A:$F,4,FALSE),"")</f>
        <v>Helen Roe</v>
      </c>
      <c r="D15" s="3" t="str">
        <f>IFERROR(VLOOKUP($A15,Entries!$A:$F,5,FALSE),"")</f>
        <v>Well Bank</v>
      </c>
      <c r="E15" s="3" t="str">
        <f>IFERROR(VLOOKUP($A15,Entries!$A:$F,6,FALSE),"")</f>
        <v>Cotswold Edge Diamonds</v>
      </c>
      <c r="F15" s="35">
        <f>IFERROR(VLOOKUP($A15,'80 G'!$A:$J,10,FALSE),"")</f>
        <v>82.3</v>
      </c>
      <c r="G15" s="35" t="str">
        <f>IFERROR(VLOOKUP($A15,'80 H'!$A:$J,10,FALSE),"")</f>
        <v/>
      </c>
      <c r="H15" s="35" t="str">
        <f>IFERROR(VLOOKUP($A15,'80 I'!$A:$J,10,FALSE),"")</f>
        <v/>
      </c>
      <c r="I15" s="35"/>
      <c r="J15" s="35">
        <f t="shared" si="1"/>
        <v>82.3</v>
      </c>
      <c r="K15" s="36">
        <f>IFERROR(RANK(J15,J14:J17,1),4)</f>
        <v>3</v>
      </c>
      <c r="L15" s="43"/>
      <c r="M15" s="43"/>
    </row>
    <row r="16" spans="1:13" ht="14.25" customHeight="1" x14ac:dyDescent="0.2">
      <c r="A16" s="40">
        <v>376</v>
      </c>
      <c r="B16" s="3" t="str">
        <f>IFERROR(VLOOKUP($A16,Entries!$A:$F,2,FALSE),"")</f>
        <v>H1</v>
      </c>
      <c r="C16" s="3" t="str">
        <f>IFERROR(VLOOKUP($A16,Entries!$A:$F,4,FALSE),"")</f>
        <v>Shannon Cook</v>
      </c>
      <c r="D16" s="3" t="str">
        <f>IFERROR(VLOOKUP($A16,Entries!$A:$F,5,FALSE),"")</f>
        <v>Mullentine Champagne</v>
      </c>
      <c r="E16" s="3" t="str">
        <f>IFERROR(VLOOKUP($A16,Entries!$A:$F,6,FALSE),"")</f>
        <v>Cotswold Edge Diamonds</v>
      </c>
      <c r="F16" s="35" t="str">
        <f>IFERROR(VLOOKUP($A16,'80 G'!$A:$J,10,FALSE),"")</f>
        <v/>
      </c>
      <c r="G16" s="35">
        <f>IFERROR(VLOOKUP($A16,'80 H'!$A:$J,10,FALSE),"")</f>
        <v>76.3</v>
      </c>
      <c r="H16" s="35" t="str">
        <f>IFERROR(VLOOKUP($A16,'80 I'!$A:$J,10,FALSE),"")</f>
        <v/>
      </c>
      <c r="I16" s="35"/>
      <c r="J16" s="35">
        <f t="shared" si="1"/>
        <v>76.3</v>
      </c>
      <c r="K16" s="36">
        <f>IFERROR(RANK(J16,J14:J17,1),4)</f>
        <v>2</v>
      </c>
      <c r="L16" s="43"/>
      <c r="M16" s="43"/>
    </row>
    <row r="17" spans="1:13" ht="14.25" customHeight="1" x14ac:dyDescent="0.2">
      <c r="A17" s="40">
        <v>377</v>
      </c>
      <c r="B17" s="3" t="str">
        <f>IFERROR(VLOOKUP($A17,Entries!$A:$F,2,FALSE),"")</f>
        <v>H1</v>
      </c>
      <c r="C17" s="3" t="str">
        <f>IFERROR(VLOOKUP($A17,Entries!$A:$F,4,FALSE),"")</f>
        <v>Shelby Dowding</v>
      </c>
      <c r="D17" s="3" t="str">
        <f>IFERROR(VLOOKUP($A17,Entries!$A:$F,5,FALSE),"")</f>
        <v>Peasedown Agatha</v>
      </c>
      <c r="E17" s="3" t="str">
        <f>IFERROR(VLOOKUP($A17,Entries!$A:$F,6,FALSE),"")</f>
        <v>Cotswold Edge Diamonds</v>
      </c>
      <c r="F17" s="35" t="str">
        <f>IFERROR(VLOOKUP($A17,'80 G'!$A:$J,10,FALSE),"")</f>
        <v/>
      </c>
      <c r="G17" s="35">
        <f>IFERROR(VLOOKUP($A17,'80 H'!$A:$J,10,FALSE),"")</f>
        <v>33.5</v>
      </c>
      <c r="H17" s="35" t="str">
        <f>IFERROR(VLOOKUP($A17,'80 I'!$A:$J,10,FALSE),"")</f>
        <v/>
      </c>
      <c r="I17" s="35"/>
      <c r="J17" s="35">
        <f t="shared" si="1"/>
        <v>33.5</v>
      </c>
      <c r="K17" s="36">
        <f>IFERROR(RANK(J17,J14:J17,1),4)</f>
        <v>1</v>
      </c>
      <c r="L17" s="44"/>
      <c r="M17" s="44"/>
    </row>
    <row r="18" spans="1:13" ht="7.5" customHeight="1" x14ac:dyDescent="0.25">
      <c r="A18" s="37"/>
      <c r="B18" s="30" t="str">
        <f>IFERROR(VLOOKUP($A18,Entries!$A:$F,2,FALSE),"")</f>
        <v/>
      </c>
      <c r="C18" s="30" t="str">
        <f>IFERROR(VLOOKUP($A18,Entries!$A:$F,4,FALSE),"")</f>
        <v/>
      </c>
      <c r="D18" s="30" t="str">
        <f>IFERROR(VLOOKUP($A18,Entries!$A:$F,5,FALSE),"")</f>
        <v/>
      </c>
      <c r="E18" s="30" t="str">
        <f>IFERROR(VLOOKUP($A18,Entries!$A:$F,6,FALSE),"")</f>
        <v/>
      </c>
      <c r="F18" s="26" t="str">
        <f>IFERROR(VLOOKUP($A18,'90 A'!$A:$J,10,FALSE),"")</f>
        <v/>
      </c>
      <c r="G18" s="26" t="str">
        <f>IFERROR(VLOOKUP($A18,#REF!,10,FALSE),"")</f>
        <v/>
      </c>
      <c r="H18" s="26" t="str">
        <f>IFERROR(VLOOKUP($A18,#REF!,10,FALSE),"")</f>
        <v/>
      </c>
      <c r="I18" s="26"/>
      <c r="L18" s="45"/>
      <c r="M18" s="45"/>
    </row>
    <row r="19" spans="1:13" ht="14.25" customHeight="1" x14ac:dyDescent="0.2">
      <c r="A19" s="40">
        <v>325</v>
      </c>
      <c r="B19" s="3" t="str">
        <f>IFERROR(VLOOKUP($A19,Entries!$A:$F,2,FALSE),"")</f>
        <v>G</v>
      </c>
      <c r="C19" s="3" t="str">
        <f>IFERROR(VLOOKUP($A19,Entries!$A:$F,4,FALSE),"")</f>
        <v>Louise Jones</v>
      </c>
      <c r="D19" s="3" t="str">
        <f>IFERROR(VLOOKUP($A19,Entries!$A:$F,5,FALSE),"")</f>
        <v>Rafael</v>
      </c>
      <c r="E19" s="3" t="str">
        <f>IFERROR(VLOOKUP($A19,Entries!$A:$F,6,FALSE),"")</f>
        <v>Cotswold Edge Pearls</v>
      </c>
      <c r="F19" s="35">
        <f>IFERROR(VLOOKUP($A19,'80 G'!$A:$J,10,FALSE),"")</f>
        <v>48.5</v>
      </c>
      <c r="G19" s="35" t="str">
        <f>IFERROR(VLOOKUP($A19,'80 H'!$A:$J,10,FALSE),"")</f>
        <v/>
      </c>
      <c r="H19" s="35" t="str">
        <f>IFERROR(VLOOKUP($A19,'80 I'!$A:$J,10,FALSE),"")</f>
        <v/>
      </c>
      <c r="I19" s="35"/>
      <c r="J19" s="35">
        <f t="shared" ref="J19:J22" si="2">IF(F19="E","E",IF(G19="E","E",IF(H19="E","E",IF(I19="E","E",IF(F19="R","R",IF(G19="R","R",IF(H19="R","R",IF(I19="R","R",IF(F19="WD","WD",IF(G19="WD","WD",IF(H19="WD","WD",IF(I19="WD","WD",SUM($F19:$I19)))))))))))))</f>
        <v>48.5</v>
      </c>
      <c r="K19" s="36">
        <f>IFERROR(RANK(J19,J19:J22,1),4)</f>
        <v>3</v>
      </c>
      <c r="L19" s="41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122.4</v>
      </c>
      <c r="M19" s="42">
        <f>IFERROR(RANK(L19,L$4:L$74,1),"")</f>
        <v>4</v>
      </c>
    </row>
    <row r="20" spans="1:13" ht="14.25" customHeight="1" x14ac:dyDescent="0.2">
      <c r="A20" s="40">
        <v>326</v>
      </c>
      <c r="B20" s="3" t="str">
        <f>IFERROR(VLOOKUP($A20,Entries!$A:$F,2,FALSE),"")</f>
        <v>G</v>
      </c>
      <c r="C20" s="3" t="str">
        <f>IFERROR(VLOOKUP($A20,Entries!$A:$F,4,FALSE),"")</f>
        <v>Faye Dawes</v>
      </c>
      <c r="D20" s="3" t="str">
        <f>IFERROR(VLOOKUP($A20,Entries!$A:$F,5,FALSE),"")</f>
        <v>Crosstown Shadow</v>
      </c>
      <c r="E20" s="3" t="str">
        <f>IFERROR(VLOOKUP($A20,Entries!$A:$F,6,FALSE),"")</f>
        <v>Cotswold Edge Pearls</v>
      </c>
      <c r="F20" s="35">
        <f>IFERROR(VLOOKUP($A20,'80 G'!$A:$J,10,FALSE),"")</f>
        <v>62.699999999999996</v>
      </c>
      <c r="G20" s="35" t="str">
        <f>IFERROR(VLOOKUP($A20,'80 H'!$A:$J,10,FALSE),"")</f>
        <v/>
      </c>
      <c r="H20" s="35" t="str">
        <f>IFERROR(VLOOKUP($A20,'80 I'!$A:$J,10,FALSE),"")</f>
        <v/>
      </c>
      <c r="I20" s="35"/>
      <c r="J20" s="35">
        <f t="shared" si="2"/>
        <v>62.699999999999996</v>
      </c>
      <c r="K20" s="36">
        <f>IFERROR(RANK(J20,J19:J22,1),4)</f>
        <v>4</v>
      </c>
      <c r="L20" s="43"/>
      <c r="M20" s="43"/>
    </row>
    <row r="21" spans="1:13" ht="14.25" customHeight="1" x14ac:dyDescent="0.2">
      <c r="A21" s="40">
        <v>365</v>
      </c>
      <c r="B21" s="3" t="str">
        <f>IFERROR(VLOOKUP($A21,Entries!$A:$F,2,FALSE),"")</f>
        <v>H1</v>
      </c>
      <c r="C21" s="3" t="str">
        <f>IFERROR(VLOOKUP($A21,Entries!$A:$F,4,FALSE),"")</f>
        <v>Sara Beamson</v>
      </c>
      <c r="D21" s="3" t="str">
        <f>IFERROR(VLOOKUP($A21,Entries!$A:$F,5,FALSE),"")</f>
        <v>Too Cute</v>
      </c>
      <c r="E21" s="3" t="str">
        <f>IFERROR(VLOOKUP($A21,Entries!$A:$F,6,FALSE),"")</f>
        <v>Cotswold Edge Pearls</v>
      </c>
      <c r="F21" s="35" t="str">
        <f>IFERROR(VLOOKUP($A21,'80 G'!$A:$J,10,FALSE),"")</f>
        <v/>
      </c>
      <c r="G21" s="35">
        <f>IFERROR(VLOOKUP($A21,'80 H'!$A:$J,10,FALSE),"")</f>
        <v>37.299999999999997</v>
      </c>
      <c r="H21" s="35" t="str">
        <f>IFERROR(VLOOKUP($A21,'80 I'!$A:$J,10,FALSE),"")</f>
        <v/>
      </c>
      <c r="I21" s="35"/>
      <c r="J21" s="35">
        <f t="shared" si="2"/>
        <v>37.299999999999997</v>
      </c>
      <c r="K21" s="36">
        <f>IFERROR(RANK(J21,J19:J22,1),4)</f>
        <v>2</v>
      </c>
      <c r="L21" s="43"/>
      <c r="M21" s="43"/>
    </row>
    <row r="22" spans="1:13" ht="14.25" customHeight="1" x14ac:dyDescent="0.2">
      <c r="A22" s="40">
        <v>366</v>
      </c>
      <c r="B22" s="3" t="str">
        <f>IFERROR(VLOOKUP($A22,Entries!$A:$F,2,FALSE),"")</f>
        <v>H1</v>
      </c>
      <c r="C22" s="3" t="str">
        <f>IFERROR(VLOOKUP($A22,Entries!$A:$F,4,FALSE),"")</f>
        <v>Chris Clark</v>
      </c>
      <c r="D22" s="3" t="str">
        <f>IFERROR(VLOOKUP($A22,Entries!$A:$F,5,FALSE),"")</f>
        <v>Croesnant Caradog</v>
      </c>
      <c r="E22" s="3" t="str">
        <f>IFERROR(VLOOKUP($A22,Entries!$A:$F,6,FALSE),"")</f>
        <v>Cotswold Edge Pearls</v>
      </c>
      <c r="F22" s="35" t="str">
        <f>IFERROR(VLOOKUP($A22,'80 G'!$A:$J,10,FALSE),"")</f>
        <v/>
      </c>
      <c r="G22" s="35">
        <f>IFERROR(VLOOKUP($A22,'80 H'!$A:$J,10,FALSE),"")</f>
        <v>36.6</v>
      </c>
      <c r="H22" s="35" t="str">
        <f>IFERROR(VLOOKUP($A22,'80 I'!$A:$J,10,FALSE),"")</f>
        <v/>
      </c>
      <c r="I22" s="35"/>
      <c r="J22" s="35">
        <f t="shared" si="2"/>
        <v>36.6</v>
      </c>
      <c r="K22" s="36">
        <f>IFERROR(RANK(J22,J19:J22,1),4)</f>
        <v>1</v>
      </c>
      <c r="L22" s="44"/>
      <c r="M22" s="44"/>
    </row>
    <row r="23" spans="1:13" ht="7.5" customHeight="1" x14ac:dyDescent="0.25">
      <c r="A23" s="37"/>
      <c r="B23" s="30" t="str">
        <f>IFERROR(VLOOKUP($A23,Entries!$A:$F,2,FALSE),"")</f>
        <v/>
      </c>
      <c r="C23" s="30" t="str">
        <f>IFERROR(VLOOKUP($A23,Entries!$A:$F,4,FALSE),"")</f>
        <v/>
      </c>
      <c r="D23" s="30" t="str">
        <f>IFERROR(VLOOKUP($A23,Entries!$A:$F,5,FALSE),"")</f>
        <v/>
      </c>
      <c r="E23" s="30" t="str">
        <f>IFERROR(VLOOKUP($A23,Entries!$A:$F,6,FALSE),"")</f>
        <v/>
      </c>
      <c r="F23" s="26" t="str">
        <f>IFERROR(VLOOKUP($A23,'90 A'!$A:$J,10,FALSE),"")</f>
        <v/>
      </c>
      <c r="G23" s="26" t="str">
        <f>IFERROR(VLOOKUP($A23,#REF!,10,FALSE),"")</f>
        <v/>
      </c>
      <c r="H23" s="26" t="str">
        <f>IFERROR(VLOOKUP($A23,#REF!,10,FALSE),"")</f>
        <v/>
      </c>
      <c r="I23" s="26"/>
      <c r="L23" s="45"/>
      <c r="M23" s="45"/>
    </row>
    <row r="24" spans="1:13" ht="14.25" customHeight="1" x14ac:dyDescent="0.2">
      <c r="A24" s="40">
        <v>327</v>
      </c>
      <c r="B24" s="3" t="str">
        <f>IFERROR(VLOOKUP($A24,Entries!$A:$F,2,FALSE),"")</f>
        <v>G</v>
      </c>
      <c r="C24" s="3" t="str">
        <f>IFERROR(VLOOKUP($A24,Entries!$A:$F,4,FALSE),"")</f>
        <v>Holly Bamber</v>
      </c>
      <c r="D24" s="3" t="str">
        <f>IFERROR(VLOOKUP($A24,Entries!$A:$F,5,FALSE),"")</f>
        <v>Springtime Boy</v>
      </c>
      <c r="E24" s="3" t="str">
        <f>IFERROR(VLOOKUP($A24,Entries!$A:$F,6,FALSE),"")</f>
        <v>Frampton</v>
      </c>
      <c r="F24" s="35" t="str">
        <f>IFERROR(VLOOKUP($A24,'80 G'!$A:$J,10,FALSE),"")</f>
        <v>E</v>
      </c>
      <c r="G24" s="35" t="str">
        <f>IFERROR(VLOOKUP($A24,'80 H'!$A:$J,10,FALSE),"")</f>
        <v/>
      </c>
      <c r="H24" s="35" t="str">
        <f>IFERROR(VLOOKUP($A24,'80 I'!$A:$J,10,FALSE),"")</f>
        <v/>
      </c>
      <c r="I24" s="35"/>
      <c r="J24" s="35" t="str">
        <f t="shared" ref="J24:J27" si="3">IF(F24="E","E",IF(G24="E","E",IF(H24="E","E",IF(I24="E","E",IF(F24="R","R",IF(G24="R","R",IF(H24="R","R",IF(I24="R","R",IF(F24="WD","WD",IF(G24="WD","WD",IF(H24="WD","WD",IF(I24="WD","WD",SUM($F24:$I24)))))))))))))</f>
        <v>E</v>
      </c>
      <c r="K24" s="36">
        <f>IFERROR(RANK(J24,J24:J27,1),4)</f>
        <v>4</v>
      </c>
      <c r="L24" s="41" t="str">
        <f>IF(COUNTIF(J24:J27,"&gt;0")&lt;3,"E",(IF(COUNTIF(K24:K27,1)=4,SUMIF(K24:K27,1,J24:J27)/4*3,SUMIF(K24:K27,1,J24:J27))+(IF(COUNTIF(K24:K27,2)=3,SUMIF(K24:K27,2,J24:J27)/3*2,SUMIF(K24:K27,2,J24:J27))+(IF(COUNTIF(K24:K27,3)=2,SUMIF(K24:K27,3,J24:J27)/2,SUMIF(K24:K27,3,J24:J27))))))</f>
        <v>E</v>
      </c>
      <c r="M24" s="42" t="str">
        <f>IFERROR(RANK(L24,L$4:L$74,1),"")</f>
        <v/>
      </c>
    </row>
    <row r="25" spans="1:13" ht="14.25" customHeight="1" x14ac:dyDescent="0.2">
      <c r="A25" s="40">
        <v>328</v>
      </c>
      <c r="B25" s="3" t="str">
        <f>IFERROR(VLOOKUP($A25,Entries!$A:$F,2,FALSE),"")</f>
        <v>G</v>
      </c>
      <c r="C25" s="3" t="str">
        <f>IFERROR(VLOOKUP($A25,Entries!$A:$F,4,FALSE),"")</f>
        <v>Hannah Baker</v>
      </c>
      <c r="D25" s="3" t="str">
        <f>IFERROR(VLOOKUP($A25,Entries!$A:$F,5,FALSE),"")</f>
        <v>The Big Apple</v>
      </c>
      <c r="E25" s="3" t="str">
        <f>IFERROR(VLOOKUP($A25,Entries!$A:$F,6,FALSE),"")</f>
        <v>Frampton</v>
      </c>
      <c r="F25" s="35">
        <f>IFERROR(VLOOKUP($A25,'80 G'!$A:$J,10,FALSE),"")</f>
        <v>38.200000000000003</v>
      </c>
      <c r="G25" s="35" t="str">
        <f>IFERROR(VLOOKUP($A25,'80 H'!$A:$J,10,FALSE),"")</f>
        <v/>
      </c>
      <c r="H25" s="35" t="str">
        <f>IFERROR(VLOOKUP($A25,'80 I'!$A:$J,10,FALSE),"")</f>
        <v/>
      </c>
      <c r="I25" s="35"/>
      <c r="J25" s="35">
        <f t="shared" si="3"/>
        <v>38.200000000000003</v>
      </c>
      <c r="K25" s="36">
        <f>IFERROR(RANK(J25,J24:J27,1),4)</f>
        <v>2</v>
      </c>
      <c r="L25" s="43"/>
      <c r="M25" s="43"/>
    </row>
    <row r="26" spans="1:13" ht="14.25" customHeight="1" x14ac:dyDescent="0.2">
      <c r="A26" s="40">
        <v>367</v>
      </c>
      <c r="B26" s="3" t="str">
        <f>IFERROR(VLOOKUP($A26,Entries!$A:$F,2,FALSE),"")</f>
        <v>H1</v>
      </c>
      <c r="C26" s="3" t="str">
        <f>IFERROR(VLOOKUP($A26,Entries!$A:$F,4,FALSE),"")</f>
        <v>Nicky Massey</v>
      </c>
      <c r="D26" s="3" t="str">
        <f>IFERROR(VLOOKUP($A26,Entries!$A:$F,5,FALSE),"")</f>
        <v>Tiramisu</v>
      </c>
      <c r="E26" s="3" t="str">
        <f>IFERROR(VLOOKUP($A26,Entries!$A:$F,6,FALSE),"")</f>
        <v>Frampton</v>
      </c>
      <c r="F26" s="35" t="str">
        <f>IFERROR(VLOOKUP($A26,'80 G'!$A:$J,10,FALSE),"")</f>
        <v/>
      </c>
      <c r="G26" s="35" t="str">
        <f>IFERROR(VLOOKUP($A26,'80 H'!$A:$J,10,FALSE),"")</f>
        <v>E</v>
      </c>
      <c r="H26" s="35" t="str">
        <f>IFERROR(VLOOKUP($A26,'80 I'!$A:$J,10,FALSE),"")</f>
        <v/>
      </c>
      <c r="I26" s="35"/>
      <c r="J26" s="35" t="str">
        <f t="shared" si="3"/>
        <v>E</v>
      </c>
      <c r="K26" s="36">
        <f>IFERROR(RANK(J26,J24:J27,1),4)</f>
        <v>4</v>
      </c>
      <c r="L26" s="43"/>
      <c r="M26" s="43"/>
    </row>
    <row r="27" spans="1:13" ht="14.25" customHeight="1" x14ac:dyDescent="0.2">
      <c r="A27" s="40">
        <v>368</v>
      </c>
      <c r="B27" s="3" t="str">
        <f>IFERROR(VLOOKUP($A27,Entries!$A:$F,2,FALSE),"")</f>
        <v>H1</v>
      </c>
      <c r="C27" s="3" t="str">
        <f>IFERROR(VLOOKUP($A27,Entries!$A:$F,4,FALSE),"")</f>
        <v>Kayleigh Sanguin</v>
      </c>
      <c r="D27" s="3" t="str">
        <f>IFERROR(VLOOKUP($A27,Entries!$A:$F,5,FALSE),"")</f>
        <v>Glencarriag Cracker</v>
      </c>
      <c r="E27" s="3" t="str">
        <f>IFERROR(VLOOKUP($A27,Entries!$A:$F,6,FALSE),"")</f>
        <v>Frampton</v>
      </c>
      <c r="F27" s="35" t="str">
        <f>IFERROR(VLOOKUP($A27,'80 G'!$A:$J,10,FALSE),"")</f>
        <v/>
      </c>
      <c r="G27" s="35" t="str">
        <f>IFERROR(VLOOKUP($A27,'80 H'!$A:$J,10,FALSE),"")</f>
        <v>W</v>
      </c>
      <c r="H27" s="35" t="str">
        <f>IFERROR(VLOOKUP($A27,'80 I'!$A:$J,10,FALSE),"")</f>
        <v/>
      </c>
      <c r="I27" s="35"/>
      <c r="J27" s="35">
        <f t="shared" si="3"/>
        <v>0</v>
      </c>
      <c r="K27" s="36">
        <f>IFERROR(RANK(J27,J24:J27,1),4)</f>
        <v>1</v>
      </c>
      <c r="L27" s="44"/>
      <c r="M27" s="44"/>
    </row>
    <row r="28" spans="1:13" ht="7.5" customHeight="1" x14ac:dyDescent="0.25">
      <c r="A28" s="37"/>
      <c r="B28" s="30" t="str">
        <f>IFERROR(VLOOKUP($A28,Entries!$A:$F,2,FALSE),"")</f>
        <v/>
      </c>
      <c r="C28" s="30" t="str">
        <f>IFERROR(VLOOKUP($A28,Entries!$A:$F,4,FALSE),"")</f>
        <v/>
      </c>
      <c r="D28" s="30" t="str">
        <f>IFERROR(VLOOKUP($A28,Entries!$A:$F,5,FALSE),"")</f>
        <v/>
      </c>
      <c r="E28" s="30" t="str">
        <f>IFERROR(VLOOKUP($A28,Entries!$A:$F,6,FALSE),"")</f>
        <v/>
      </c>
      <c r="F28" s="26" t="str">
        <f>IFERROR(VLOOKUP($A28,'90 A'!$A:$J,10,FALSE),"")</f>
        <v/>
      </c>
      <c r="G28" s="26" t="str">
        <f>IFERROR(VLOOKUP($A28,#REF!,10,FALSE),"")</f>
        <v/>
      </c>
      <c r="H28" s="26" t="str">
        <f>IFERROR(VLOOKUP($A28,#REF!,10,FALSE),"")</f>
        <v/>
      </c>
      <c r="I28" s="26"/>
      <c r="L28" s="45"/>
      <c r="M28" s="45"/>
    </row>
    <row r="29" spans="1:13" ht="14.25" customHeight="1" x14ac:dyDescent="0.2">
      <c r="A29" s="40">
        <v>332</v>
      </c>
      <c r="B29" s="3" t="str">
        <f>IFERROR(VLOOKUP($A29,Entries!$A:$F,2,FALSE),"")</f>
        <v>G</v>
      </c>
      <c r="C29" s="3" t="str">
        <f>IFERROR(VLOOKUP($A29,Entries!$A:$F,4,FALSE),"")</f>
        <v>Jo Calder</v>
      </c>
      <c r="D29" s="3" t="str">
        <f>IFERROR(VLOOKUP($A29,Entries!$A:$F,5,FALSE),"")</f>
        <v>Ridgeway Lady</v>
      </c>
      <c r="E29" s="3" t="str">
        <f>IFERROR(VLOOKUP($A29,Entries!$A:$F,6,FALSE),"")</f>
        <v>Kennet Vale Champagne</v>
      </c>
      <c r="F29" s="35">
        <f>IFERROR(VLOOKUP($A29,'80 G'!$A:$J,10,FALSE),"")</f>
        <v>46.3</v>
      </c>
      <c r="G29" s="35" t="str">
        <f>IFERROR(VLOOKUP($A29,'80 H'!$A:$J,10,FALSE),"")</f>
        <v/>
      </c>
      <c r="H29" s="35" t="str">
        <f>IFERROR(VLOOKUP($A29,'80 I'!$A:$J,10,FALSE),"")</f>
        <v/>
      </c>
      <c r="I29" s="35"/>
      <c r="J29" s="35">
        <f t="shared" ref="J29:J32" si="4">IF(F29="E","E",IF(G29="E","E",IF(H29="E","E",IF(I29="E","E",IF(F29="R","R",IF(G29="R","R",IF(H29="R","R",IF(I29="R","R",IF(F29="WD","WD",IF(G29="WD","WD",IF(H29="WD","WD",IF(I29="WD","WD",SUM($F29:$I29)))))))))))))</f>
        <v>46.3</v>
      </c>
      <c r="K29" s="36">
        <f>IFERROR(RANK(J29,J29:J32,1),4)</f>
        <v>2</v>
      </c>
      <c r="L29" s="41">
        <f>IF(COUNTIF(J29:J32,"&gt;0")&lt;3,"E",(IF(COUNTIF(K29:K32,1)=4,SUMIF(K29:K32,1,J29:J32)/4*3,SUMIF(K29:K32,1,J29:J32))+(IF(COUNTIF(K29:K32,2)=3,SUMIF(K29:K32,2,J29:J32)/3*2,SUMIF(K29:K32,2,J29:J32))+(IF(COUNTIF(K29:K32,3)=2,SUMIF(K29:K32,3,J29:J32)/2,SUMIF(K29:K32,3,J29:J32))))))</f>
        <v>141.5</v>
      </c>
      <c r="M29" s="42">
        <f>IFERROR(RANK(L29,L$4:L$74,1),"")</f>
        <v>8</v>
      </c>
    </row>
    <row r="30" spans="1:13" ht="14.25" customHeight="1" x14ac:dyDescent="0.2">
      <c r="A30" s="40">
        <v>333</v>
      </c>
      <c r="B30" s="3" t="str">
        <f>IFERROR(VLOOKUP($A30,Entries!$A:$F,2,FALSE),"")</f>
        <v>G</v>
      </c>
      <c r="C30" s="3" t="str">
        <f>IFERROR(VLOOKUP($A30,Entries!$A:$F,4,FALSE),"")</f>
        <v>Lauren Taylor</v>
      </c>
      <c r="D30" s="3" t="str">
        <f>IFERROR(VLOOKUP($A30,Entries!$A:$F,5,FALSE),"")</f>
        <v>Fundador</v>
      </c>
      <c r="E30" s="3" t="str">
        <f>IFERROR(VLOOKUP($A30,Entries!$A:$F,6,FALSE),"")</f>
        <v>Kennet Vale Champagne</v>
      </c>
      <c r="F30" s="35">
        <f>IFERROR(VLOOKUP($A30,'80 G'!$A:$J,10,FALSE),"")</f>
        <v>53.099999999999994</v>
      </c>
      <c r="G30" s="35" t="str">
        <f>IFERROR(VLOOKUP($A30,'80 H'!$A:$J,10,FALSE),"")</f>
        <v/>
      </c>
      <c r="H30" s="35" t="str">
        <f>IFERROR(VLOOKUP($A30,'80 I'!$A:$J,10,FALSE),"")</f>
        <v/>
      </c>
      <c r="I30" s="35"/>
      <c r="J30" s="35">
        <f t="shared" si="4"/>
        <v>53.099999999999994</v>
      </c>
      <c r="K30" s="36">
        <f>IFERROR(RANK(J30,J29:J32,1),4)</f>
        <v>3</v>
      </c>
      <c r="L30" s="43"/>
      <c r="M30" s="43"/>
    </row>
    <row r="31" spans="1:13" ht="14.25" customHeight="1" x14ac:dyDescent="0.2">
      <c r="A31" s="40">
        <v>372</v>
      </c>
      <c r="B31" s="3" t="str">
        <f>IFERROR(VLOOKUP($A31,Entries!$A:$F,2,FALSE),"")</f>
        <v>H1</v>
      </c>
      <c r="C31" s="3" t="str">
        <f>IFERROR(VLOOKUP($A31,Entries!$A:$F,4,FALSE),"")</f>
        <v>Kate Patterson</v>
      </c>
      <c r="D31" s="3" t="str">
        <f>IFERROR(VLOOKUP($A31,Entries!$A:$F,5,FALSE),"")</f>
        <v>Loughnatousa JD</v>
      </c>
      <c r="E31" s="3" t="str">
        <f>IFERROR(VLOOKUP($A31,Entries!$A:$F,6,FALSE),"")</f>
        <v>Kennet Vale Champagne</v>
      </c>
      <c r="F31" s="35" t="str">
        <f>IFERROR(VLOOKUP($A31,'80 G'!$A:$J,10,FALSE),"")</f>
        <v/>
      </c>
      <c r="G31" s="35">
        <f>IFERROR(VLOOKUP($A31,'80 H'!$A:$J,10,FALSE),"")</f>
        <v>42.1</v>
      </c>
      <c r="H31" s="35" t="str">
        <f>IFERROR(VLOOKUP($A31,'80 I'!$A:$J,10,FALSE),"")</f>
        <v/>
      </c>
      <c r="I31" s="35"/>
      <c r="J31" s="35">
        <f t="shared" si="4"/>
        <v>42.1</v>
      </c>
      <c r="K31" s="36">
        <f>IFERROR(RANK(J31,J29:J32,1),4)</f>
        <v>1</v>
      </c>
      <c r="L31" s="43"/>
      <c r="M31" s="43"/>
    </row>
    <row r="32" spans="1:13" ht="14.25" customHeight="1" x14ac:dyDescent="0.2">
      <c r="A32" s="40">
        <v>373</v>
      </c>
      <c r="B32" s="3" t="str">
        <f>IFERROR(VLOOKUP($A32,Entries!$A:$F,2,FALSE),"")</f>
        <v>H1</v>
      </c>
      <c r="C32" s="3" t="str">
        <f>IFERROR(VLOOKUP($A32,Entries!$A:$F,4,FALSE),"")</f>
        <v>Hannah Freeman</v>
      </c>
      <c r="D32" s="3" t="str">
        <f>IFERROR(VLOOKUP($A32,Entries!$A:$F,5,FALSE),"")</f>
        <v>Freshford Finnegan</v>
      </c>
      <c r="E32" s="3" t="str">
        <f>IFERROR(VLOOKUP($A32,Entries!$A:$F,6,FALSE),"")</f>
        <v>Kennet Vale Champagne</v>
      </c>
      <c r="F32" s="35" t="str">
        <f>IFERROR(VLOOKUP($A32,'80 G'!$A:$J,10,FALSE),"")</f>
        <v/>
      </c>
      <c r="G32" s="35">
        <f>IFERROR(VLOOKUP($A32,'80 H'!$A:$J,10,FALSE),"")</f>
        <v>120.59999999999989</v>
      </c>
      <c r="H32" s="35" t="str">
        <f>IFERROR(VLOOKUP($A32,'80 I'!$A:$J,10,FALSE),"")</f>
        <v/>
      </c>
      <c r="I32" s="35"/>
      <c r="J32" s="35">
        <f t="shared" si="4"/>
        <v>120.59999999999989</v>
      </c>
      <c r="K32" s="36">
        <f>IFERROR(RANK(J32,J29:J32,1),4)</f>
        <v>4</v>
      </c>
      <c r="L32" s="44"/>
      <c r="M32" s="44"/>
    </row>
    <row r="33" spans="1:13" ht="7.5" customHeight="1" x14ac:dyDescent="0.25">
      <c r="A33" s="37"/>
      <c r="B33" s="30" t="str">
        <f>IFERROR(VLOOKUP($A33,Entries!$A:$F,2,FALSE),"")</f>
        <v/>
      </c>
      <c r="C33" s="30" t="str">
        <f>IFERROR(VLOOKUP($A33,Entries!$A:$F,4,FALSE),"")</f>
        <v/>
      </c>
      <c r="D33" s="30" t="str">
        <f>IFERROR(VLOOKUP($A33,Entries!$A:$F,5,FALSE),"")</f>
        <v/>
      </c>
      <c r="E33" s="30" t="str">
        <f>IFERROR(VLOOKUP($A33,Entries!$A:$F,6,FALSE),"")</f>
        <v/>
      </c>
      <c r="F33" s="26" t="str">
        <f>IFERROR(VLOOKUP($A33,'90 A'!$A:$J,10,FALSE),"")</f>
        <v/>
      </c>
      <c r="G33" s="26" t="str">
        <f>IFERROR(VLOOKUP($A33,#REF!,10,FALSE),"")</f>
        <v/>
      </c>
      <c r="H33" s="26" t="str">
        <f>IFERROR(VLOOKUP($A33,#REF!,10,FALSE),"")</f>
        <v/>
      </c>
      <c r="I33" s="26"/>
      <c r="L33" s="45"/>
      <c r="M33" s="45"/>
    </row>
    <row r="34" spans="1:13" ht="14.25" customHeight="1" x14ac:dyDescent="0.2">
      <c r="A34" s="40">
        <v>329</v>
      </c>
      <c r="B34" s="3" t="str">
        <f>IFERROR(VLOOKUP($A34,Entries!$A:$F,2,FALSE),"")</f>
        <v>G</v>
      </c>
      <c r="C34" s="3" t="str">
        <f>IFERROR(VLOOKUP($A34,Entries!$A:$F,4,FALSE),"")</f>
        <v>Justine Scott</v>
      </c>
      <c r="D34" s="3" t="str">
        <f>IFERROR(VLOOKUP($A34,Entries!$A:$F,5,FALSE),"")</f>
        <v>Admiral</v>
      </c>
      <c r="E34" s="3" t="str">
        <f>IFERROR(VLOOKUP($A34,Entries!$A:$F,6,FALSE),"")</f>
        <v>Kennet Vale Prosecco</v>
      </c>
      <c r="F34" s="35">
        <f>IFERROR(VLOOKUP($A34,'80 G'!$A:$J,10,FALSE),"")</f>
        <v>49.599999999999994</v>
      </c>
      <c r="G34" s="35" t="str">
        <f>IFERROR(VLOOKUP($A34,'80 H'!$A:$J,10,FALSE),"")</f>
        <v/>
      </c>
      <c r="H34" s="35" t="str">
        <f>IFERROR(VLOOKUP($A34,'80 I'!$A:$J,10,FALSE),"")</f>
        <v/>
      </c>
      <c r="I34" s="35"/>
      <c r="J34" s="35">
        <f t="shared" ref="J34:J37" si="5">IF(F34="E","E",IF(G34="E","E",IF(H34="E","E",IF(I34="E","E",IF(F34="R","R",IF(G34="R","R",IF(H34="R","R",IF(I34="R","R",IF(F34="WD","WD",IF(G34="WD","WD",IF(H34="WD","WD",IF(I34="WD","WD",SUM($F34:$I34)))))))))))))</f>
        <v>49.599999999999994</v>
      </c>
      <c r="K34" s="36">
        <f>IFERROR(RANK(J34,J34:J37,1),4)</f>
        <v>4</v>
      </c>
      <c r="L34" s="41">
        <f>IF(COUNTIF(J34:J37,"&gt;0")&lt;3,"E",(IF(COUNTIF(K34:K37,1)=4,SUMIF(K34:K37,1,J34:J37)/4*3,SUMIF(K34:K37,1,J34:J37))+(IF(COUNTIF(K34:K37,2)=3,SUMIF(K34:K37,2,J34:J37)/3*2,SUMIF(K34:K37,2,J34:J37))+(IF(COUNTIF(K34:K37,3)=2,SUMIF(K34:K37,3,J34:J37)/2,SUMIF(K34:K37,3,J34:J37))))))</f>
        <v>110.8</v>
      </c>
      <c r="M34" s="42">
        <f>IFERROR(RANK(L34,L$4:L$74,1),"")</f>
        <v>2</v>
      </c>
    </row>
    <row r="35" spans="1:13" ht="14.25" customHeight="1" x14ac:dyDescent="0.2">
      <c r="A35" s="40">
        <v>330</v>
      </c>
      <c r="B35" s="3" t="str">
        <f>IFERROR(VLOOKUP($A35,Entries!$A:$F,2,FALSE),"")</f>
        <v>G</v>
      </c>
      <c r="C35" s="3" t="str">
        <f>IFERROR(VLOOKUP($A35,Entries!$A:$F,4,FALSE),"")</f>
        <v>Becks Smallman</v>
      </c>
      <c r="D35" s="3" t="str">
        <f>IFERROR(VLOOKUP($A35,Entries!$A:$F,5,FALSE),"")</f>
        <v>Galleria D'Arte</v>
      </c>
      <c r="E35" s="3" t="str">
        <f>IFERROR(VLOOKUP($A35,Entries!$A:$F,6,FALSE),"")</f>
        <v>Kennet Vale Prosecco</v>
      </c>
      <c r="F35" s="35">
        <f>IFERROR(VLOOKUP($A35,'80 G'!$A:$J,10,FALSE),"")</f>
        <v>36</v>
      </c>
      <c r="G35" s="35" t="str">
        <f>IFERROR(VLOOKUP($A35,'80 H'!$A:$J,10,FALSE),"")</f>
        <v/>
      </c>
      <c r="H35" s="35" t="str">
        <f>IFERROR(VLOOKUP($A35,'80 I'!$A:$J,10,FALSE),"")</f>
        <v/>
      </c>
      <c r="I35" s="35"/>
      <c r="J35" s="35">
        <f t="shared" si="5"/>
        <v>36</v>
      </c>
      <c r="K35" s="36">
        <f>IFERROR(RANK(J35,J34:J37,1),4)</f>
        <v>1</v>
      </c>
      <c r="L35" s="43"/>
      <c r="M35" s="43"/>
    </row>
    <row r="36" spans="1:13" ht="14.25" customHeight="1" x14ac:dyDescent="0.2">
      <c r="A36" s="40">
        <v>369</v>
      </c>
      <c r="B36" s="3" t="str">
        <f>IFERROR(VLOOKUP($A36,Entries!$A:$F,2,FALSE),"")</f>
        <v>H1</v>
      </c>
      <c r="C36" s="3" t="str">
        <f>IFERROR(VLOOKUP($A36,Entries!$A:$F,4,FALSE),"")</f>
        <v>Hilary Lavender</v>
      </c>
      <c r="D36" s="3" t="str">
        <f>IFERROR(VLOOKUP($A36,Entries!$A:$F,5,FALSE),"")</f>
        <v>Paddison</v>
      </c>
      <c r="E36" s="3" t="str">
        <f>IFERROR(VLOOKUP($A36,Entries!$A:$F,6,FALSE),"")</f>
        <v>Kennet Vale Prosecco</v>
      </c>
      <c r="F36" s="35" t="str">
        <f>IFERROR(VLOOKUP($A36,'80 G'!$A:$J,10,FALSE),"")</f>
        <v/>
      </c>
      <c r="G36" s="35">
        <f>IFERROR(VLOOKUP($A36,'80 H'!$A:$J,10,FALSE),"")</f>
        <v>36.5</v>
      </c>
      <c r="H36" s="35" t="str">
        <f>IFERROR(VLOOKUP($A36,'80 I'!$A:$J,10,FALSE),"")</f>
        <v/>
      </c>
      <c r="I36" s="35"/>
      <c r="J36" s="35">
        <f t="shared" si="5"/>
        <v>36.5</v>
      </c>
      <c r="K36" s="36">
        <f>IFERROR(RANK(J36,J34:J37,1),4)</f>
        <v>2</v>
      </c>
      <c r="L36" s="43"/>
      <c r="M36" s="43"/>
    </row>
    <row r="37" spans="1:13" ht="14.25" customHeight="1" x14ac:dyDescent="0.2">
      <c r="A37" s="40">
        <v>370</v>
      </c>
      <c r="B37" s="3" t="str">
        <f>IFERROR(VLOOKUP($A37,Entries!$A:$F,2,FALSE),"")</f>
        <v>H1</v>
      </c>
      <c r="C37" s="3" t="str">
        <f>IFERROR(VLOOKUP($A37,Entries!$A:$F,4,FALSE),"")</f>
        <v>Gaelle Dierick</v>
      </c>
      <c r="D37" s="3" t="str">
        <f>IFERROR(VLOOKUP($A37,Entries!$A:$F,5,FALSE),"")</f>
        <v>Bella Ferraro</v>
      </c>
      <c r="E37" s="3" t="str">
        <f>IFERROR(VLOOKUP($A37,Entries!$A:$F,6,FALSE),"")</f>
        <v>Kennet Vale Prosecco</v>
      </c>
      <c r="F37" s="35" t="str">
        <f>IFERROR(VLOOKUP($A37,'80 G'!$A:$J,10,FALSE),"")</f>
        <v/>
      </c>
      <c r="G37" s="35">
        <f>IFERROR(VLOOKUP($A37,'80 H'!$A:$J,10,FALSE),"")</f>
        <v>38.299999999999997</v>
      </c>
      <c r="H37" s="35" t="str">
        <f>IFERROR(VLOOKUP($A37,'80 I'!$A:$J,10,FALSE),"")</f>
        <v/>
      </c>
      <c r="I37" s="35"/>
      <c r="J37" s="35">
        <f t="shared" si="5"/>
        <v>38.299999999999997</v>
      </c>
      <c r="K37" s="36">
        <f>IFERROR(RANK(J37,J34:J37,1),4)</f>
        <v>3</v>
      </c>
      <c r="L37" s="44"/>
      <c r="M37" s="44"/>
    </row>
    <row r="38" spans="1:13" ht="7.5" customHeight="1" x14ac:dyDescent="0.25">
      <c r="A38" s="37"/>
      <c r="B38" s="30" t="str">
        <f>IFERROR(VLOOKUP($A38,Entries!$A:$F,2,FALSE),"")</f>
        <v/>
      </c>
      <c r="C38" s="30" t="str">
        <f>IFERROR(VLOOKUP($A38,Entries!$A:$F,4,FALSE),"")</f>
        <v/>
      </c>
      <c r="D38" s="30" t="str">
        <f>IFERROR(VLOOKUP($A38,Entries!$A:$F,5,FALSE),"")</f>
        <v/>
      </c>
      <c r="E38" s="30" t="str">
        <f>IFERROR(VLOOKUP($A38,Entries!$A:$F,6,FALSE),"")</f>
        <v/>
      </c>
      <c r="F38" s="26" t="str">
        <f>IFERROR(VLOOKUP($A38,'90 A'!$A:$J,10,FALSE),"")</f>
        <v/>
      </c>
      <c r="G38" s="26" t="str">
        <f>IFERROR(VLOOKUP($A38,#REF!,10,FALSE),"")</f>
        <v/>
      </c>
      <c r="H38" s="26" t="str">
        <f>IFERROR(VLOOKUP($A38,#REF!,10,FALSE),"")</f>
        <v/>
      </c>
      <c r="I38" s="26"/>
      <c r="L38" s="45"/>
      <c r="M38" s="45"/>
    </row>
    <row r="39" spans="1:13" ht="20.25" x14ac:dyDescent="0.3">
      <c r="D39" s="31" t="s">
        <v>565</v>
      </c>
    </row>
    <row r="41" spans="1:13" ht="14.25" customHeight="1" x14ac:dyDescent="0.2">
      <c r="A41" s="40">
        <v>314</v>
      </c>
      <c r="B41" s="3" t="str">
        <f>IFERROR(VLOOKUP($A41,Entries!$A:$F,2,FALSE),"")</f>
        <v>G</v>
      </c>
      <c r="C41" s="3" t="str">
        <f>IFERROR(VLOOKUP($A41,Entries!$A:$F,4,FALSE),"")</f>
        <v>Jane Fowler</v>
      </c>
      <c r="D41" s="3" t="str">
        <f>IFERROR(VLOOKUP($A41,Entries!$A:$F,5,FALSE),"")</f>
        <v>Golden King</v>
      </c>
      <c r="E41" s="3" t="str">
        <f>IFERROR(VLOOKUP($A41,Entries!$A:$F,6,FALSE),"")</f>
        <v>Kings Leaze</v>
      </c>
      <c r="F41" s="35">
        <f>IFERROR(VLOOKUP($A41,'80 G'!$A:$J,10,FALSE),"")</f>
        <v>52.9</v>
      </c>
      <c r="G41" s="35" t="str">
        <f>IFERROR(VLOOKUP($A41,'80 H'!$A:$J,10,FALSE),"")</f>
        <v/>
      </c>
      <c r="H41" s="35" t="str">
        <f>IFERROR(VLOOKUP($A41,'80 I'!$A:$J,10,FALSE),"")</f>
        <v/>
      </c>
      <c r="I41" s="35"/>
      <c r="J41" s="35">
        <f t="shared" ref="J41:J44" si="6">IF(F41="E","E",IF(G41="E","E",IF(H41="E","E",IF(I41="E","E",IF(F41="R","R",IF(G41="R","R",IF(H41="R","R",IF(I41="R","R",IF(F41="WD","WD",IF(G41="WD","WD",IF(H41="WD","WD",IF(I41="WD","WD",SUM($F41:$I41)))))))))))))</f>
        <v>52.9</v>
      </c>
      <c r="K41" s="36">
        <f>IFERROR(RANK(J41,J41:J44,1),4)</f>
        <v>3</v>
      </c>
      <c r="L41" s="41">
        <f>IF(COUNTIF(J41:J44,"&gt;0")&lt;3,"E",(IF(COUNTIF(K41:K44,1)=4,SUMIF(K41:K44,1,J41:J44)/4*3,SUMIF(K41:K44,1,J41:J44))+(IF(COUNTIF(K41:K44,2)=3,SUMIF(K41:K44,2,J41:J44)/3*2,SUMIF(K41:K44,2,J41:J44))+(IF(COUNTIF(K41:K44,3)=2,SUMIF(K41:K44,3,J41:J44)/2,SUMIF(K41:K44,3,J41:J44))))))</f>
        <v>143.30000000000001</v>
      </c>
      <c r="M41" s="42">
        <f>IFERROR(RANK(L41,L$4:L$74,1),"")</f>
        <v>9</v>
      </c>
    </row>
    <row r="42" spans="1:13" ht="14.25" customHeight="1" x14ac:dyDescent="0.2">
      <c r="A42" s="40">
        <v>315</v>
      </c>
      <c r="B42" s="3" t="str">
        <f>IFERROR(VLOOKUP($A42,Entries!$A:$F,2,FALSE),"")</f>
        <v>G</v>
      </c>
      <c r="C42" s="3" t="str">
        <f>IFERROR(VLOOKUP($A42,Entries!$A:$F,4,FALSE),"")</f>
        <v>Anna Layton</v>
      </c>
      <c r="D42" s="3" t="str">
        <f>IFERROR(VLOOKUP($A42,Entries!$A:$F,5,FALSE),"")</f>
        <v>Rivertown</v>
      </c>
      <c r="E42" s="3" t="str">
        <f>IFERROR(VLOOKUP($A42,Entries!$A:$F,6,FALSE),"")</f>
        <v>Kings Leaze</v>
      </c>
      <c r="F42" s="35">
        <f>IFERROR(VLOOKUP($A42,'80 G'!$A:$J,10,FALSE),"")</f>
        <v>115.1</v>
      </c>
      <c r="G42" s="35" t="str">
        <f>IFERROR(VLOOKUP($A42,'80 H'!$A:$J,10,FALSE),"")</f>
        <v/>
      </c>
      <c r="H42" s="35" t="str">
        <f>IFERROR(VLOOKUP($A42,'80 I'!$A:$J,10,FALSE),"")</f>
        <v/>
      </c>
      <c r="I42" s="35"/>
      <c r="J42" s="35">
        <f t="shared" si="6"/>
        <v>115.1</v>
      </c>
      <c r="K42" s="36">
        <f>IFERROR(RANK(J42,J41:J44,1),4)</f>
        <v>4</v>
      </c>
      <c r="L42" s="43"/>
      <c r="M42" s="43"/>
    </row>
    <row r="43" spans="1:13" ht="14.25" customHeight="1" x14ac:dyDescent="0.2">
      <c r="A43" s="40">
        <v>354</v>
      </c>
      <c r="B43" s="3" t="str">
        <f>IFERROR(VLOOKUP($A43,Entries!$A:$F,2,FALSE),"")</f>
        <v>H1</v>
      </c>
      <c r="C43" s="3" t="str">
        <f>IFERROR(VLOOKUP($A43,Entries!$A:$F,4,FALSE),"")</f>
        <v>Cathie Jenkinson</v>
      </c>
      <c r="D43" s="3" t="str">
        <f>IFERROR(VLOOKUP($A43,Entries!$A:$F,5,FALSE),"")</f>
        <v>Polish Carnival</v>
      </c>
      <c r="E43" s="3" t="str">
        <f>IFERROR(VLOOKUP($A43,Entries!$A:$F,6,FALSE),"")</f>
        <v>Kings Leaze</v>
      </c>
      <c r="F43" s="35" t="str">
        <f>IFERROR(VLOOKUP($A43,'80 G'!$A:$J,10,FALSE),"")</f>
        <v/>
      </c>
      <c r="G43" s="35">
        <f>IFERROR(VLOOKUP($A43,'80 H'!$A:$J,10,FALSE),"")</f>
        <v>48</v>
      </c>
      <c r="H43" s="35" t="str">
        <f>IFERROR(VLOOKUP($A43,'80 I'!$A:$J,10,FALSE),"")</f>
        <v/>
      </c>
      <c r="I43" s="35"/>
      <c r="J43" s="35">
        <f t="shared" si="6"/>
        <v>48</v>
      </c>
      <c r="K43" s="36">
        <f>IFERROR(RANK(J43,J41:J44,1),4)</f>
        <v>2</v>
      </c>
      <c r="L43" s="43"/>
      <c r="M43" s="43"/>
    </row>
    <row r="44" spans="1:13" ht="14.25" customHeight="1" x14ac:dyDescent="0.2">
      <c r="A44" s="40">
        <v>355</v>
      </c>
      <c r="B44" s="3" t="str">
        <f>IFERROR(VLOOKUP($A44,Entries!$A:$F,2,FALSE),"")</f>
        <v>H1</v>
      </c>
      <c r="C44" s="3" t="str">
        <f>IFERROR(VLOOKUP($A44,Entries!$A:$F,4,FALSE),"")</f>
        <v>Suzie Cleveland</v>
      </c>
      <c r="D44" s="3" t="str">
        <f>IFERROR(VLOOKUP($A44,Entries!$A:$F,5,FALSE),"")</f>
        <v>Harold</v>
      </c>
      <c r="E44" s="3" t="str">
        <f>IFERROR(VLOOKUP($A44,Entries!$A:$F,6,FALSE),"")</f>
        <v>Kings Leaze</v>
      </c>
      <c r="F44" s="35" t="str">
        <f>IFERROR(VLOOKUP($A44,'80 G'!$A:$J,10,FALSE),"")</f>
        <v/>
      </c>
      <c r="G44" s="35">
        <f>IFERROR(VLOOKUP($A44,'80 H'!$A:$J,10,FALSE),"")</f>
        <v>42.4</v>
      </c>
      <c r="H44" s="35" t="str">
        <f>IFERROR(VLOOKUP($A44,'80 I'!$A:$J,10,FALSE),"")</f>
        <v/>
      </c>
      <c r="I44" s="35"/>
      <c r="J44" s="35">
        <f t="shared" si="6"/>
        <v>42.4</v>
      </c>
      <c r="K44" s="36">
        <f>IFERROR(RANK(J44,J41:J44,1),4)</f>
        <v>1</v>
      </c>
      <c r="L44" s="44"/>
      <c r="M44" s="44"/>
    </row>
    <row r="45" spans="1:13" ht="7.5" customHeight="1" x14ac:dyDescent="0.25">
      <c r="A45" s="37"/>
      <c r="B45" s="30" t="str">
        <f>IFERROR(VLOOKUP($A45,Entries!$A:$F,2,FALSE),"")</f>
        <v/>
      </c>
      <c r="C45" s="30" t="str">
        <f>IFERROR(VLOOKUP($A45,Entries!$A:$F,4,FALSE),"")</f>
        <v/>
      </c>
      <c r="D45" s="30" t="str">
        <f>IFERROR(VLOOKUP($A45,Entries!$A:$F,5,FALSE),"")</f>
        <v/>
      </c>
      <c r="E45" s="30" t="str">
        <f>IFERROR(VLOOKUP($A45,Entries!$A:$F,6,FALSE),"")</f>
        <v/>
      </c>
      <c r="F45" s="26" t="str">
        <f>IFERROR(VLOOKUP($A45,'90 A'!$A:$J,10,FALSE),"")</f>
        <v/>
      </c>
      <c r="G45" s="26" t="str">
        <f>IFERROR(VLOOKUP($A45,#REF!,10,FALSE),"")</f>
        <v/>
      </c>
      <c r="H45" s="26" t="str">
        <f>IFERROR(VLOOKUP($A45,#REF!,10,FALSE),"")</f>
        <v/>
      </c>
      <c r="I45" s="26"/>
      <c r="L45" s="45"/>
      <c r="M45" s="45"/>
    </row>
    <row r="46" spans="1:13" ht="14.25" customHeight="1" x14ac:dyDescent="0.2">
      <c r="A46" s="40">
        <v>317</v>
      </c>
      <c r="B46" s="3" t="str">
        <f>IFERROR(VLOOKUP($A46,Entries!$A:$F,2,FALSE),"")</f>
        <v>G</v>
      </c>
      <c r="C46" s="3" t="str">
        <f>IFERROR(VLOOKUP($A46,Entries!$A:$F,4,FALSE),"")</f>
        <v>James Brown</v>
      </c>
      <c r="D46" s="3" t="str">
        <f>IFERROR(VLOOKUP($A46,Entries!$A:$F,5,FALSE),"")</f>
        <v>Lakestreet Graphite</v>
      </c>
      <c r="E46" s="3" t="str">
        <f>IFERROR(VLOOKUP($A46,Entries!$A:$F,6,FALSE),"")</f>
        <v>Severn Vale</v>
      </c>
      <c r="F46" s="35">
        <f>IFERROR(VLOOKUP($A46,'80 G'!$A:$J,10,FALSE),"")</f>
        <v>44.199999999999996</v>
      </c>
      <c r="G46" s="35" t="str">
        <f>IFERROR(VLOOKUP($A46,'80 H'!$A:$J,10,FALSE),"")</f>
        <v/>
      </c>
      <c r="H46" s="35" t="str">
        <f>IFERROR(VLOOKUP($A46,'80 I'!$A:$J,10,FALSE),"")</f>
        <v/>
      </c>
      <c r="I46" s="35"/>
      <c r="J46" s="35">
        <f t="shared" ref="J46:J49" si="7">IF(F46="E","E",IF(G46="E","E",IF(H46="E","E",IF(I46="E","E",IF(F46="R","R",IF(G46="R","R",IF(H46="R","R",IF(I46="R","R",IF(F46="WD","WD",IF(G46="WD","WD",IF(H46="WD","WD",IF(I46="WD","WD",SUM($F46:$I46)))))))))))))</f>
        <v>44.199999999999996</v>
      </c>
      <c r="K46" s="36">
        <f>IFERROR(RANK(J46,J46:J49,1),4)</f>
        <v>1</v>
      </c>
      <c r="L46" s="41">
        <f>IF(COUNTIF(J46:J49,"&gt;0")&lt;3,"E",(IF(COUNTIF(K46:K49,1)=4,SUMIF(K46:K49,1,J46:J49)/4*3,SUMIF(K46:K49,1,J46:J49))+(IF(COUNTIF(K46:K49,2)=3,SUMIF(K46:K49,2,J46:J49)/3*2,SUMIF(K46:K49,2,J46:J49))+(IF(COUNTIF(K46:K49,3)=2,SUMIF(K46:K49,3,J46:J49)/2,SUMIF(K46:K49,3,J46:J49))))))</f>
        <v>155.19999999999999</v>
      </c>
      <c r="M46" s="42">
        <f>IFERROR(RANK(L46,L$4:L$74,1),"")</f>
        <v>10</v>
      </c>
    </row>
    <row r="47" spans="1:13" ht="14.25" customHeight="1" x14ac:dyDescent="0.2">
      <c r="A47" s="40">
        <v>318</v>
      </c>
      <c r="B47" s="3" t="str">
        <f>IFERROR(VLOOKUP($A47,Entries!$A:$F,2,FALSE),"")</f>
        <v>G</v>
      </c>
      <c r="C47" s="3" t="str">
        <f>IFERROR(VLOOKUP($A47,Entries!$A:$F,4,FALSE),"")</f>
        <v>Hannah Whittaker</v>
      </c>
      <c r="D47" s="3" t="str">
        <f>IFERROR(VLOOKUP($A47,Entries!$A:$F,5,FALSE),"")</f>
        <v>Harley</v>
      </c>
      <c r="E47" s="3" t="str">
        <f>IFERROR(VLOOKUP($A47,Entries!$A:$F,6,FALSE),"")</f>
        <v>Severn Vale</v>
      </c>
      <c r="F47" s="35">
        <f>IFERROR(VLOOKUP($A47,'80 G'!$A:$J,10,FALSE),"")</f>
        <v>50.099999999999994</v>
      </c>
      <c r="G47" s="35" t="str">
        <f>IFERROR(VLOOKUP($A47,'80 H'!$A:$J,10,FALSE),"")</f>
        <v/>
      </c>
      <c r="H47" s="35" t="str">
        <f>IFERROR(VLOOKUP($A47,'80 I'!$A:$J,10,FALSE),"")</f>
        <v/>
      </c>
      <c r="I47" s="35"/>
      <c r="J47" s="35">
        <f t="shared" si="7"/>
        <v>50.099999999999994</v>
      </c>
      <c r="K47" s="36">
        <f>IFERROR(RANK(J47,J46:J49,1),4)</f>
        <v>2</v>
      </c>
      <c r="L47" s="43"/>
      <c r="M47" s="43"/>
    </row>
    <row r="48" spans="1:13" ht="14.25" customHeight="1" x14ac:dyDescent="0.2">
      <c r="A48" s="40">
        <v>357</v>
      </c>
      <c r="B48" s="3" t="str">
        <f>IFERROR(VLOOKUP($A48,Entries!$A:$F,2,FALSE),"")</f>
        <v>H1</v>
      </c>
      <c r="C48" s="3" t="str">
        <f>IFERROR(VLOOKUP($A48,Entries!$A:$F,4,FALSE),"")</f>
        <v>Kelly Yeoman</v>
      </c>
      <c r="D48" s="3" t="str">
        <f>IFERROR(VLOOKUP($A48,Entries!$A:$F,5,FALSE),"")</f>
        <v>Shann</v>
      </c>
      <c r="E48" s="3" t="str">
        <f>IFERROR(VLOOKUP($A48,Entries!$A:$F,6,FALSE),"")</f>
        <v>Severn Vale</v>
      </c>
      <c r="F48" s="35" t="str">
        <f>IFERROR(VLOOKUP($A48,'80 G'!$A:$J,10,FALSE),"")</f>
        <v/>
      </c>
      <c r="G48" s="35" t="str">
        <f>IFERROR(VLOOKUP($A48,'80 H'!$A:$J,10,FALSE),"")</f>
        <v>E</v>
      </c>
      <c r="H48" s="35" t="str">
        <f>IFERROR(VLOOKUP($A48,'80 I'!$A:$J,10,FALSE),"")</f>
        <v/>
      </c>
      <c r="I48" s="35"/>
      <c r="J48" s="35" t="str">
        <f t="shared" si="7"/>
        <v>E</v>
      </c>
      <c r="K48" s="36">
        <f>IFERROR(RANK(J48,J46:J49,1),4)</f>
        <v>4</v>
      </c>
      <c r="L48" s="43"/>
      <c r="M48" s="43"/>
    </row>
    <row r="49" spans="1:13" ht="14.25" customHeight="1" x14ac:dyDescent="0.2">
      <c r="A49" s="40">
        <v>358</v>
      </c>
      <c r="B49" s="3" t="str">
        <f>IFERROR(VLOOKUP($A49,Entries!$A:$F,2,FALSE),"")</f>
        <v>H1</v>
      </c>
      <c r="C49" s="3" t="str">
        <f>IFERROR(VLOOKUP($A49,Entries!$A:$F,4,FALSE),"")</f>
        <v>Lisa North</v>
      </c>
      <c r="D49" s="3" t="str">
        <f>IFERROR(VLOOKUP($A49,Entries!$A:$F,5,FALSE),"")</f>
        <v>Ballymartin Prince</v>
      </c>
      <c r="E49" s="3" t="str">
        <f>IFERROR(VLOOKUP($A49,Entries!$A:$F,6,FALSE),"")</f>
        <v>Severn Vale</v>
      </c>
      <c r="F49" s="35" t="str">
        <f>IFERROR(VLOOKUP($A49,'80 G'!$A:$J,10,FALSE),"")</f>
        <v/>
      </c>
      <c r="G49" s="35">
        <f>IFERROR(VLOOKUP($A49,'80 H'!$A:$J,10,FALSE),"")</f>
        <v>60.9</v>
      </c>
      <c r="H49" s="35" t="str">
        <f>IFERROR(VLOOKUP($A49,'80 I'!$A:$J,10,FALSE),"")</f>
        <v/>
      </c>
      <c r="I49" s="35"/>
      <c r="J49" s="35">
        <f t="shared" si="7"/>
        <v>60.9</v>
      </c>
      <c r="K49" s="36">
        <f>IFERROR(RANK(J49,J46:J49,1),4)</f>
        <v>3</v>
      </c>
      <c r="L49" s="44"/>
      <c r="M49" s="44"/>
    </row>
    <row r="50" spans="1:13" ht="7.5" customHeight="1" x14ac:dyDescent="0.25">
      <c r="A50" s="37"/>
      <c r="B50" s="30" t="str">
        <f>IFERROR(VLOOKUP($A50,Entries!$A:$F,2,FALSE),"")</f>
        <v/>
      </c>
      <c r="C50" s="30" t="str">
        <f>IFERROR(VLOOKUP($A50,Entries!$A:$F,4,FALSE),"")</f>
        <v/>
      </c>
      <c r="D50" s="30" t="str">
        <f>IFERROR(VLOOKUP($A50,Entries!$A:$F,5,FALSE),"")</f>
        <v/>
      </c>
      <c r="E50" s="30" t="str">
        <f>IFERROR(VLOOKUP($A50,Entries!$A:$F,6,FALSE),"")</f>
        <v/>
      </c>
      <c r="F50" s="26" t="str">
        <f>IFERROR(VLOOKUP($A50,'90 A'!$A:$J,10,FALSE),"")</f>
        <v/>
      </c>
      <c r="G50" s="26" t="str">
        <f>IFERROR(VLOOKUP($A50,#REF!,10,FALSE),"")</f>
        <v/>
      </c>
      <c r="H50" s="26" t="str">
        <f>IFERROR(VLOOKUP($A50,#REF!,10,FALSE),"")</f>
        <v/>
      </c>
      <c r="I50" s="26"/>
      <c r="L50" s="45"/>
      <c r="M50" s="45"/>
    </row>
    <row r="51" spans="1:13" ht="14.25" customHeight="1" x14ac:dyDescent="0.2">
      <c r="A51" s="40">
        <v>334</v>
      </c>
      <c r="B51" s="3" t="str">
        <f>IFERROR(VLOOKUP($A51,Entries!$A:$F,2,FALSE),"")</f>
        <v>G</v>
      </c>
      <c r="C51" s="3" t="str">
        <f>IFERROR(VLOOKUP($A51,Entries!$A:$F,4,FALSE),"")</f>
        <v>Brigit Graystone</v>
      </c>
      <c r="D51" s="3" t="str">
        <f>IFERROR(VLOOKUP($A51,Entries!$A:$F,5,FALSE),"")</f>
        <v>Maengwyn Jenni</v>
      </c>
      <c r="E51" s="3" t="str">
        <f>IFERROR(VLOOKUP($A51,Entries!$A:$F,6,FALSE),"")</f>
        <v>Swindon</v>
      </c>
      <c r="F51" s="35" t="str">
        <f>IFERROR(VLOOKUP($A51,'80 G'!$A:$J,10,FALSE),"")</f>
        <v>E</v>
      </c>
      <c r="G51" s="35" t="str">
        <f>IFERROR(VLOOKUP($A51,'80 H'!$A:$J,10,FALSE),"")</f>
        <v/>
      </c>
      <c r="H51" s="35" t="str">
        <f>IFERROR(VLOOKUP($A51,'80 I'!$A:$J,10,FALSE),"")</f>
        <v/>
      </c>
      <c r="I51" s="35"/>
      <c r="J51" s="35" t="str">
        <f t="shared" ref="J51:J54" si="8">IF(F51="E","E",IF(G51="E","E",IF(H51="E","E",IF(I51="E","E",IF(F51="R","R",IF(G51="R","R",IF(H51="R","R",IF(I51="R","R",IF(F51="WD","WD",IF(G51="WD","WD",IF(H51="WD","WD",IF(I51="WD","WD",SUM($F51:$I51)))))))))))))</f>
        <v>E</v>
      </c>
      <c r="K51" s="36">
        <f>IFERROR(RANK(J51,J51:J54,1),4)</f>
        <v>4</v>
      </c>
      <c r="L51" s="41">
        <f>IF(COUNTIF(J51:J54,"&gt;0")&lt;3,"E",(IF(COUNTIF(K51:K54,1)=4,SUMIF(K51:K54,1,J51:J54)/4*3,SUMIF(K51:K54,1,J51:J54))+(IF(COUNTIF(K51:K54,2)=3,SUMIF(K51:K54,2,J51:J54)/3*2,SUMIF(K51:K54,2,J51:J54))+(IF(COUNTIF(K51:K54,3)=2,SUMIF(K51:K54,3,J51:J54)/2,SUMIF(K51:K54,3,J51:J54))))))</f>
        <v>205.9</v>
      </c>
      <c r="M51" s="42">
        <f>IFERROR(RANK(L51,L$4:L$74,1),"")</f>
        <v>13</v>
      </c>
    </row>
    <row r="52" spans="1:13" ht="14.25" customHeight="1" x14ac:dyDescent="0.2">
      <c r="A52" s="40">
        <v>335</v>
      </c>
      <c r="B52" s="3" t="str">
        <f>IFERROR(VLOOKUP($A52,Entries!$A:$F,2,FALSE),"")</f>
        <v>G</v>
      </c>
      <c r="C52" s="3" t="str">
        <f>IFERROR(VLOOKUP($A52,Entries!$A:$F,4,FALSE),"")</f>
        <v>Tamsyn Lay</v>
      </c>
      <c r="D52" s="3" t="str">
        <f>IFERROR(VLOOKUP($A52,Entries!$A:$F,5,FALSE),"")</f>
        <v>Indian Summer</v>
      </c>
      <c r="E52" s="3" t="str">
        <f>IFERROR(VLOOKUP($A52,Entries!$A:$F,6,FALSE),"")</f>
        <v>Swindon</v>
      </c>
      <c r="F52" s="35">
        <f>IFERROR(VLOOKUP($A52,'80 G'!$A:$J,10,FALSE),"")</f>
        <v>116.9</v>
      </c>
      <c r="G52" s="35" t="str">
        <f>IFERROR(VLOOKUP($A52,'80 H'!$A:$J,10,FALSE),"")</f>
        <v/>
      </c>
      <c r="H52" s="35" t="str">
        <f>IFERROR(VLOOKUP($A52,'80 I'!$A:$J,10,FALSE),"")</f>
        <v/>
      </c>
      <c r="I52" s="35"/>
      <c r="J52" s="35">
        <f t="shared" si="8"/>
        <v>116.9</v>
      </c>
      <c r="K52" s="36">
        <f>IFERROR(RANK(J52,J51:J54,1),4)</f>
        <v>3</v>
      </c>
      <c r="L52" s="43"/>
      <c r="M52" s="43"/>
    </row>
    <row r="53" spans="1:13" ht="14.25" customHeight="1" x14ac:dyDescent="0.2">
      <c r="A53" s="40">
        <v>374</v>
      </c>
      <c r="B53" s="3" t="str">
        <f>IFERROR(VLOOKUP($A53,Entries!$A:$F,2,FALSE),"")</f>
        <v>H1</v>
      </c>
      <c r="C53" s="3" t="str">
        <f>IFERROR(VLOOKUP($A53,Entries!$A:$F,4,FALSE),"")</f>
        <v>Clio Georgiadis</v>
      </c>
      <c r="D53" s="3" t="str">
        <f>IFERROR(VLOOKUP($A53,Entries!$A:$F,5,FALSE),"")</f>
        <v>Sir Alfred</v>
      </c>
      <c r="E53" s="3" t="str">
        <f>IFERROR(VLOOKUP($A53,Entries!$A:$F,6,FALSE),"")</f>
        <v>Swindon</v>
      </c>
      <c r="F53" s="35" t="str">
        <f>IFERROR(VLOOKUP($A53,'80 G'!$A:$J,10,FALSE),"")</f>
        <v/>
      </c>
      <c r="G53" s="35">
        <f>IFERROR(VLOOKUP($A53,'80 H'!$A:$J,10,FALSE),"")</f>
        <v>34.1</v>
      </c>
      <c r="H53" s="35" t="str">
        <f>IFERROR(VLOOKUP($A53,'80 I'!$A:$J,10,FALSE),"")</f>
        <v/>
      </c>
      <c r="I53" s="35"/>
      <c r="J53" s="35">
        <f t="shared" si="8"/>
        <v>34.1</v>
      </c>
      <c r="K53" s="36">
        <f>IFERROR(RANK(J53,J51:J54,1),4)</f>
        <v>1</v>
      </c>
      <c r="L53" s="43"/>
      <c r="M53" s="43"/>
    </row>
    <row r="54" spans="1:13" ht="14.25" customHeight="1" x14ac:dyDescent="0.2">
      <c r="A54" s="40">
        <v>375</v>
      </c>
      <c r="B54" s="3" t="str">
        <f>IFERROR(VLOOKUP($A54,Entries!$A:$F,2,FALSE),"")</f>
        <v>H1</v>
      </c>
      <c r="C54" s="3" t="str">
        <f>IFERROR(VLOOKUP($A54,Entries!$A:$F,4,FALSE),"")</f>
        <v>Nic Davis</v>
      </c>
      <c r="D54" s="3" t="str">
        <f>IFERROR(VLOOKUP($A54,Entries!$A:$F,5,FALSE),"")</f>
        <v>Cookworthy Ransom</v>
      </c>
      <c r="E54" s="3" t="str">
        <f>IFERROR(VLOOKUP($A54,Entries!$A:$F,6,FALSE),"")</f>
        <v>Swindon</v>
      </c>
      <c r="F54" s="35" t="str">
        <f>IFERROR(VLOOKUP($A54,'80 G'!$A:$J,10,FALSE),"")</f>
        <v/>
      </c>
      <c r="G54" s="35">
        <f>IFERROR(VLOOKUP($A54,'80 H'!$A:$J,10,FALSE),"")</f>
        <v>54.9</v>
      </c>
      <c r="H54" s="35" t="str">
        <f>IFERROR(VLOOKUP($A54,'80 I'!$A:$J,10,FALSE),"")</f>
        <v/>
      </c>
      <c r="I54" s="35"/>
      <c r="J54" s="35">
        <f t="shared" si="8"/>
        <v>54.9</v>
      </c>
      <c r="K54" s="36">
        <f>IFERROR(RANK(J54,J51:J54,1),4)</f>
        <v>2</v>
      </c>
      <c r="L54" s="44"/>
      <c r="M54" s="44"/>
    </row>
    <row r="55" spans="1:13" ht="7.5" customHeight="1" x14ac:dyDescent="0.25">
      <c r="A55" s="37"/>
      <c r="B55" s="30" t="str">
        <f>IFERROR(VLOOKUP($A55,Entries!$A:$F,2,FALSE),"")</f>
        <v/>
      </c>
      <c r="C55" s="30" t="str">
        <f>IFERROR(VLOOKUP($A55,Entries!$A:$F,4,FALSE),"")</f>
        <v/>
      </c>
      <c r="D55" s="30" t="str">
        <f>IFERROR(VLOOKUP($A55,Entries!$A:$F,5,FALSE),"")</f>
        <v/>
      </c>
      <c r="E55" s="30" t="str">
        <f>IFERROR(VLOOKUP($A55,Entries!$A:$F,6,FALSE),"")</f>
        <v/>
      </c>
      <c r="F55" s="26" t="str">
        <f>IFERROR(VLOOKUP($A55,'90 A'!$A:$J,10,FALSE),"")</f>
        <v/>
      </c>
      <c r="G55" s="26" t="str">
        <f>IFERROR(VLOOKUP($A55,#REF!,10,FALSE),"")</f>
        <v/>
      </c>
      <c r="H55" s="26" t="str">
        <f>IFERROR(VLOOKUP($A55,#REF!,10,FALSE),"")</f>
        <v/>
      </c>
      <c r="I55" s="26"/>
      <c r="L55" s="45"/>
      <c r="M55" s="45"/>
    </row>
    <row r="56" spans="1:13" ht="14.25" customHeight="1" x14ac:dyDescent="0.2">
      <c r="A56" s="40">
        <v>321</v>
      </c>
      <c r="B56" s="3" t="str">
        <f>IFERROR(VLOOKUP($A56,Entries!$A:$F,2,FALSE),"")</f>
        <v>G</v>
      </c>
      <c r="C56" s="3" t="str">
        <f>IFERROR(VLOOKUP($A56,Entries!$A:$F,4,FALSE),"")</f>
        <v>Annitta Engel</v>
      </c>
      <c r="D56" s="3" t="str">
        <f>IFERROR(VLOOKUP($A56,Entries!$A:$F,5,FALSE),"")</f>
        <v>Curraghavarna Mara</v>
      </c>
      <c r="E56" s="3" t="str">
        <f>IFERROR(VLOOKUP($A56,Entries!$A:$F,6,FALSE),"")</f>
        <v>VWH Lions</v>
      </c>
      <c r="F56" s="35">
        <f>IFERROR(VLOOKUP($A56,'80 G'!$A:$J,10,FALSE),"")</f>
        <v>47.6</v>
      </c>
      <c r="G56" s="35" t="str">
        <f>IFERROR(VLOOKUP($A56,'80 H'!$A:$J,10,FALSE),"")</f>
        <v/>
      </c>
      <c r="H56" s="35" t="str">
        <f>IFERROR(VLOOKUP($A56,'80 I'!$A:$J,10,FALSE),"")</f>
        <v/>
      </c>
      <c r="I56" s="35"/>
      <c r="J56" s="35">
        <f t="shared" ref="J56:J59" si="9">IF(F56="E","E",IF(G56="E","E",IF(H56="E","E",IF(I56="E","E",IF(F56="R","R",IF(G56="R","R",IF(H56="R","R",IF(I56="R","R",IF(F56="WD","WD",IF(G56="WD","WD",IF(H56="WD","WD",IF(I56="WD","WD",SUM($F56:$I56)))))))))))))</f>
        <v>47.6</v>
      </c>
      <c r="K56" s="36">
        <f>IFERROR(RANK(J56,J56:J59,1),4)</f>
        <v>3</v>
      </c>
      <c r="L56" s="41">
        <f>IF(COUNTIF(J56:J59,"&gt;0")&lt;3,"E",(IF(COUNTIF(K56:K59,1)=4,SUMIF(K56:K59,1,J56:J59)/4*3,SUMIF(K56:K59,1,J56:J59))+(IF(COUNTIF(K56:K59,2)=3,SUMIF(K56:K59,2,J56:J59)/3*2,SUMIF(K56:K59,2,J56:J59))+(IF(COUNTIF(K56:K59,3)=2,SUMIF(K56:K59,3,J56:J59)/2,SUMIF(K56:K59,3,J56:J59))))))</f>
        <v>124</v>
      </c>
      <c r="M56" s="42">
        <f>IFERROR(RANK(L56,L$4:L$74,1),"")</f>
        <v>5</v>
      </c>
    </row>
    <row r="57" spans="1:13" ht="14.25" customHeight="1" x14ac:dyDescent="0.2">
      <c r="A57" s="40">
        <v>322</v>
      </c>
      <c r="B57" s="3" t="str">
        <f>IFERROR(VLOOKUP($A57,Entries!$A:$F,2,FALSE),"")</f>
        <v>G</v>
      </c>
      <c r="C57" s="3" t="str">
        <f>IFERROR(VLOOKUP($A57,Entries!$A:$F,4,FALSE),"")</f>
        <v>Fiona Russell-Brown</v>
      </c>
      <c r="D57" s="3" t="str">
        <f>IFERROR(VLOOKUP($A57,Entries!$A:$F,5,FALSE),"")</f>
        <v>Roxy</v>
      </c>
      <c r="E57" s="3" t="str">
        <f>IFERROR(VLOOKUP($A57,Entries!$A:$F,6,FALSE),"")</f>
        <v>VWH Lions</v>
      </c>
      <c r="F57" s="35">
        <f>IFERROR(VLOOKUP($A57,'80 G'!$A:$J,10,FALSE),"")</f>
        <v>38.1</v>
      </c>
      <c r="G57" s="35" t="str">
        <f>IFERROR(VLOOKUP($A57,'80 H'!$A:$J,10,FALSE),"")</f>
        <v/>
      </c>
      <c r="H57" s="35" t="str">
        <f>IFERROR(VLOOKUP($A57,'80 I'!$A:$J,10,FALSE),"")</f>
        <v/>
      </c>
      <c r="I57" s="35"/>
      <c r="J57" s="35">
        <f t="shared" si="9"/>
        <v>38.1</v>
      </c>
      <c r="K57" s="36">
        <f>IFERROR(RANK(J57,J56:J59,1),4)</f>
        <v>1</v>
      </c>
      <c r="L57" s="43"/>
      <c r="M57" s="43"/>
    </row>
    <row r="58" spans="1:13" ht="14.25" customHeight="1" x14ac:dyDescent="0.2">
      <c r="A58" s="40">
        <v>360</v>
      </c>
      <c r="B58" s="3" t="str">
        <f>IFERROR(VLOOKUP($A58,Entries!$A:$F,2,FALSE),"")</f>
        <v>H1</v>
      </c>
      <c r="C58" s="3" t="str">
        <f>IFERROR(VLOOKUP($A58,Entries!$A:$F,4,FALSE),"")</f>
        <v>Judith Wilson</v>
      </c>
      <c r="D58" s="3" t="str">
        <f>IFERROR(VLOOKUP($A58,Entries!$A:$F,5,FALSE),"")</f>
        <v>Rio Sanchez</v>
      </c>
      <c r="E58" s="3" t="str">
        <f>IFERROR(VLOOKUP($A58,Entries!$A:$F,6,FALSE),"")</f>
        <v>VWH Lions</v>
      </c>
      <c r="F58" s="35" t="str">
        <f>IFERROR(VLOOKUP($A58,'80 G'!$A:$J,10,FALSE),"")</f>
        <v/>
      </c>
      <c r="G58" s="35">
        <f>IFERROR(VLOOKUP($A58,'80 H'!$A:$J,10,FALSE),"")</f>
        <v>38.299999999999997</v>
      </c>
      <c r="H58" s="35" t="str">
        <f>IFERROR(VLOOKUP($A58,'80 I'!$A:$J,10,FALSE),"")</f>
        <v/>
      </c>
      <c r="I58" s="35"/>
      <c r="J58" s="35">
        <f t="shared" si="9"/>
        <v>38.299999999999997</v>
      </c>
      <c r="K58" s="36">
        <f>IFERROR(RANK(J58,J56:J59,1),4)</f>
        <v>2</v>
      </c>
      <c r="L58" s="43"/>
      <c r="M58" s="43"/>
    </row>
    <row r="59" spans="1:13" ht="14.25" customHeight="1" x14ac:dyDescent="0.2">
      <c r="A59" s="40">
        <v>362</v>
      </c>
      <c r="B59" s="3" t="str">
        <f>IFERROR(VLOOKUP($A59,Entries!$A:$F,2,FALSE),"")</f>
        <v>H1</v>
      </c>
      <c r="C59" s="3" t="str">
        <f>IFERROR(VLOOKUP($A59,Entries!$A:$F,4,FALSE),"")</f>
        <v>Sharon Robbins</v>
      </c>
      <c r="D59" s="3" t="str">
        <f>IFERROR(VLOOKUP($A59,Entries!$A:$F,5,FALSE),"")</f>
        <v>The Dexters Jig</v>
      </c>
      <c r="E59" s="3" t="str">
        <f>IFERROR(VLOOKUP($A59,Entries!$A:$F,6,FALSE),"")</f>
        <v>VWH Lions</v>
      </c>
      <c r="F59" s="35" t="str">
        <f>IFERROR(VLOOKUP($A59,'80 G'!$A:$J,10,FALSE),"")</f>
        <v/>
      </c>
      <c r="G59" s="35">
        <f>IFERROR(VLOOKUP($A59,'80 H'!$A:$J,10,FALSE),"")</f>
        <v>49.1</v>
      </c>
      <c r="H59" s="35" t="str">
        <f>IFERROR(VLOOKUP($A59,'80 I'!$A:$J,10,FALSE),"")</f>
        <v/>
      </c>
      <c r="I59" s="35"/>
      <c r="J59" s="35">
        <f t="shared" si="9"/>
        <v>49.1</v>
      </c>
      <c r="K59" s="36">
        <f>IFERROR(RANK(J59,J56:J59,1),4)</f>
        <v>4</v>
      </c>
      <c r="L59" s="44"/>
      <c r="M59" s="44"/>
    </row>
    <row r="60" spans="1:13" ht="7.5" customHeight="1" x14ac:dyDescent="0.25">
      <c r="A60" s="37"/>
      <c r="B60" s="30" t="str">
        <f>IFERROR(VLOOKUP($A60,Entries!$A:$F,2,FALSE),"")</f>
        <v/>
      </c>
      <c r="C60" s="30" t="str">
        <f>IFERROR(VLOOKUP($A60,Entries!$A:$F,4,FALSE),"")</f>
        <v/>
      </c>
      <c r="D60" s="30" t="str">
        <f>IFERROR(VLOOKUP($A60,Entries!$A:$F,5,FALSE),"")</f>
        <v/>
      </c>
      <c r="E60" s="30" t="str">
        <f>IFERROR(VLOOKUP($A60,Entries!$A:$F,6,FALSE),"")</f>
        <v/>
      </c>
      <c r="F60" s="26" t="str">
        <f>IFERROR(VLOOKUP($A60,'90 A'!$A:$J,10,FALSE),"")</f>
        <v/>
      </c>
      <c r="G60" s="26" t="str">
        <f>IFERROR(VLOOKUP($A60,#REF!,10,FALSE),"")</f>
        <v/>
      </c>
      <c r="H60" s="26" t="str">
        <f>IFERROR(VLOOKUP($A60,#REF!,10,FALSE),"")</f>
        <v/>
      </c>
      <c r="I60" s="26"/>
      <c r="L60" s="45"/>
      <c r="M60" s="45"/>
    </row>
    <row r="61" spans="1:13" ht="14.25" customHeight="1" x14ac:dyDescent="0.2">
      <c r="A61" s="40">
        <v>319</v>
      </c>
      <c r="B61" s="3" t="str">
        <f>IFERROR(VLOOKUP($A61,Entries!$A:$F,2,FALSE),"")</f>
        <v>G</v>
      </c>
      <c r="C61" s="3" t="str">
        <f>IFERROR(VLOOKUP($A61,Entries!$A:$F,4,FALSE),"")</f>
        <v>Penny Hall</v>
      </c>
      <c r="D61" s="3" t="str">
        <f>IFERROR(VLOOKUP($A61,Entries!$A:$F,5,FALSE),"")</f>
        <v>The Marsh Mallow</v>
      </c>
      <c r="E61" s="3" t="str">
        <f>IFERROR(VLOOKUP($A61,Entries!$A:$F,6,FALSE),"")</f>
        <v>VWH Tigers</v>
      </c>
      <c r="F61" s="35">
        <f>IFERROR(VLOOKUP($A61,'80 G'!$A:$J,10,FALSE),"")</f>
        <v>39.299999999999997</v>
      </c>
      <c r="G61" s="35" t="str">
        <f>IFERROR(VLOOKUP($A61,'80 H'!$A:$J,10,FALSE),"")</f>
        <v/>
      </c>
      <c r="H61" s="35" t="str">
        <f>IFERROR(VLOOKUP($A61,'80 I'!$A:$J,10,FALSE),"")</f>
        <v/>
      </c>
      <c r="I61" s="35"/>
      <c r="J61" s="35">
        <f t="shared" ref="J61:J64" si="10">IF(F61="E","E",IF(G61="E","E",IF(H61="E","E",IF(I61="E","E",IF(F61="R","R",IF(G61="R","R",IF(H61="R","R",IF(I61="R","R",IF(F61="WD","WD",IF(G61="WD","WD",IF(H61="WD","WD",IF(I61="WD","WD",SUM($F61:$I61)))))))))))))</f>
        <v>39.299999999999997</v>
      </c>
      <c r="K61" s="36">
        <f>IFERROR(RANK(J61,J61:J64,1),4)</f>
        <v>1</v>
      </c>
      <c r="L61" s="41">
        <f>IF(COUNTIF(J61:J64,"&gt;0")&lt;3,"E",(IF(COUNTIF(K61:K64,1)=4,SUMIF(K61:K64,1,J61:J64)/4*3,SUMIF(K61:K64,1,J61:J64))+(IF(COUNTIF(K61:K64,2)=3,SUMIF(K61:K64,2,J61:J64)/3*2,SUMIF(K61:K64,2,J61:J64))+(IF(COUNTIF(K61:K64,3)=2,SUMIF(K61:K64,3,J61:J64)/2,SUMIF(K61:K64,3,J61:J64))))))</f>
        <v>129.5</v>
      </c>
      <c r="M61" s="42">
        <f>IFERROR(RANK(L61,L$4:L$74,1),"")</f>
        <v>7</v>
      </c>
    </row>
    <row r="62" spans="1:13" ht="14.25" customHeight="1" x14ac:dyDescent="0.2">
      <c r="A62" s="40">
        <v>320</v>
      </c>
      <c r="B62" s="3" t="str">
        <f>IFERROR(VLOOKUP($A62,Entries!$A:$F,2,FALSE),"")</f>
        <v>G</v>
      </c>
      <c r="C62" s="3" t="str">
        <f>IFERROR(VLOOKUP($A62,Entries!$A:$F,4,FALSE),"")</f>
        <v>Biffy McNally</v>
      </c>
      <c r="D62" s="3" t="str">
        <f>IFERROR(VLOOKUP($A62,Entries!$A:$F,5,FALSE),"")</f>
        <v>Mr Something Special</v>
      </c>
      <c r="E62" s="3" t="str">
        <f>IFERROR(VLOOKUP($A62,Entries!$A:$F,6,FALSE),"")</f>
        <v>VWH Tigers</v>
      </c>
      <c r="F62" s="35">
        <f>IFERROR(VLOOKUP($A62,'80 G'!$A:$J,10,FALSE),"")</f>
        <v>44.4</v>
      </c>
      <c r="G62" s="35" t="str">
        <f>IFERROR(VLOOKUP($A62,'80 H'!$A:$J,10,FALSE),"")</f>
        <v/>
      </c>
      <c r="H62" s="35" t="str">
        <f>IFERROR(VLOOKUP($A62,'80 I'!$A:$J,10,FALSE),"")</f>
        <v/>
      </c>
      <c r="I62" s="35"/>
      <c r="J62" s="35">
        <f t="shared" si="10"/>
        <v>44.4</v>
      </c>
      <c r="K62" s="36">
        <f>IFERROR(RANK(J62,J61:J64,1),4)</f>
        <v>2</v>
      </c>
      <c r="L62" s="43"/>
      <c r="M62" s="43"/>
    </row>
    <row r="63" spans="1:13" ht="14.25" customHeight="1" x14ac:dyDescent="0.2">
      <c r="A63" s="40">
        <v>359</v>
      </c>
      <c r="B63" s="3" t="str">
        <f>IFERROR(VLOOKUP($A63,Entries!$A:$F,2,FALSE),"")</f>
        <v>H1</v>
      </c>
      <c r="C63" s="3" t="str">
        <f>IFERROR(VLOOKUP($A63,Entries!$A:$F,4,FALSE),"")</f>
        <v>Sharon Robbins</v>
      </c>
      <c r="D63" s="3" t="str">
        <f>IFERROR(VLOOKUP($A63,Entries!$A:$F,5,FALSE),"")</f>
        <v>Stillwater Cove</v>
      </c>
      <c r="E63" s="3" t="str">
        <f>IFERROR(VLOOKUP($A63,Entries!$A:$F,6,FALSE),"")</f>
        <v>VWH Tigers</v>
      </c>
      <c r="F63" s="35" t="str">
        <f>IFERROR(VLOOKUP($A63,'80 G'!$A:$J,10,FALSE),"")</f>
        <v/>
      </c>
      <c r="G63" s="35">
        <f>IFERROR(VLOOKUP($A63,'80 H'!$A:$J,10,FALSE),"")</f>
        <v>45.8</v>
      </c>
      <c r="H63" s="35" t="str">
        <f>IFERROR(VLOOKUP($A63,'80 I'!$A:$J,10,FALSE),"")</f>
        <v/>
      </c>
      <c r="I63" s="35"/>
      <c r="J63" s="35">
        <f t="shared" si="10"/>
        <v>45.8</v>
      </c>
      <c r="K63" s="36">
        <f>IFERROR(RANK(J63,J61:J64,1),4)</f>
        <v>3</v>
      </c>
      <c r="L63" s="43"/>
      <c r="M63" s="43"/>
    </row>
    <row r="64" spans="1:13" ht="14.25" customHeight="1" x14ac:dyDescent="0.2">
      <c r="A64" s="40">
        <v>361</v>
      </c>
      <c r="B64" s="3" t="str">
        <f>IFERROR(VLOOKUP($A64,Entries!$A:$F,2,FALSE),"")</f>
        <v>H1</v>
      </c>
      <c r="C64" s="3" t="str">
        <f>IFERROR(VLOOKUP($A64,Entries!$A:$F,4,FALSE),"")</f>
        <v>Megan Goff</v>
      </c>
      <c r="D64" s="3" t="str">
        <f>IFERROR(VLOOKUP($A64,Entries!$A:$F,5,FALSE),"")</f>
        <v>Cheeko</v>
      </c>
      <c r="E64" s="3" t="str">
        <f>IFERROR(VLOOKUP($A64,Entries!$A:$F,6,FALSE),"")</f>
        <v>VWH Tigers</v>
      </c>
      <c r="F64" s="35" t="str">
        <f>IFERROR(VLOOKUP($A64,'80 G'!$A:$J,10,FALSE),"")</f>
        <v/>
      </c>
      <c r="G64" s="35" t="str">
        <f>IFERROR(VLOOKUP($A64,'80 H'!$A:$J,10,FALSE),"")</f>
        <v>E</v>
      </c>
      <c r="H64" s="35" t="str">
        <f>IFERROR(VLOOKUP($A64,'80 I'!$A:$J,10,FALSE),"")</f>
        <v/>
      </c>
      <c r="I64" s="35"/>
      <c r="J64" s="35" t="str">
        <f t="shared" si="10"/>
        <v>E</v>
      </c>
      <c r="K64" s="36">
        <f>IFERROR(RANK(J64,J61:J64,1),4)</f>
        <v>4</v>
      </c>
      <c r="L64" s="44"/>
      <c r="M64" s="44"/>
    </row>
    <row r="65" spans="1:13" ht="7.5" customHeight="1" x14ac:dyDescent="0.25">
      <c r="A65" s="37"/>
      <c r="B65" s="30" t="str">
        <f>IFERROR(VLOOKUP($A65,Entries!$A:$F,2,FALSE),"")</f>
        <v/>
      </c>
      <c r="C65" s="30" t="str">
        <f>IFERROR(VLOOKUP($A65,Entries!$A:$F,4,FALSE),"")</f>
        <v/>
      </c>
      <c r="D65" s="30" t="str">
        <f>IFERROR(VLOOKUP($A65,Entries!$A:$F,5,FALSE),"")</f>
        <v/>
      </c>
      <c r="E65" s="30" t="str">
        <f>IFERROR(VLOOKUP($A65,Entries!$A:$F,6,FALSE),"")</f>
        <v/>
      </c>
      <c r="F65" s="26" t="str">
        <f>IFERROR(VLOOKUP($A65,'90 A'!$A:$J,10,FALSE),"")</f>
        <v/>
      </c>
      <c r="G65" s="26" t="str">
        <f>IFERROR(VLOOKUP($A65,#REF!,10,FALSE),"")</f>
        <v/>
      </c>
      <c r="H65" s="26" t="str">
        <f>IFERROR(VLOOKUP($A65,#REF!,10,FALSE),"")</f>
        <v/>
      </c>
      <c r="I65" s="26"/>
      <c r="L65" s="45"/>
      <c r="M65" s="45"/>
    </row>
    <row r="66" spans="1:13" ht="14.25" customHeight="1" x14ac:dyDescent="0.2">
      <c r="A66" s="40">
        <v>340</v>
      </c>
      <c r="B66" s="3" t="str">
        <f>IFERROR(VLOOKUP($A66,Entries!$A:$F,2,FALSE),"")</f>
        <v>G</v>
      </c>
      <c r="C66" s="3" t="str">
        <f>IFERROR(VLOOKUP($A66,Entries!$A:$F,4,FALSE),"")</f>
        <v>Charlotte Alford</v>
      </c>
      <c r="D66" s="3" t="str">
        <f>IFERROR(VLOOKUP($A66,Entries!$A:$F,5,FALSE),"")</f>
        <v>Silhouet</v>
      </c>
      <c r="E66" s="3" t="str">
        <f>IFERROR(VLOOKUP($A66,Entries!$A:$F,6,FALSE),"")</f>
        <v>Veteran Horse</v>
      </c>
      <c r="F66" s="35">
        <f>IFERROR(VLOOKUP($A66,'80 G'!$A:$J,10,FALSE),"")</f>
        <v>39.4</v>
      </c>
      <c r="G66" s="35" t="str">
        <f>IFERROR(VLOOKUP($A66,'80 H'!$A:$J,10,FALSE),"")</f>
        <v/>
      </c>
      <c r="H66" s="35" t="str">
        <f>IFERROR(VLOOKUP($A66,'80 I'!$A:$J,10,FALSE),"")</f>
        <v/>
      </c>
      <c r="I66" s="35"/>
      <c r="J66" s="35">
        <f t="shared" ref="J66:J69" si="11">IF(F66="E","E",IF(G66="E","E",IF(H66="E","E",IF(I66="E","E",IF(F66="R","R",IF(G66="R","R",IF(H66="R","R",IF(I66="R","R",IF(F66="WD","WD",IF(G66="WD","WD",IF(H66="WD","WD",IF(I66="WD","WD",SUM($F66:$I66)))))))))))))</f>
        <v>39.4</v>
      </c>
      <c r="K66" s="36">
        <f>IFERROR(RANK(J66,J66:J69,1),4)</f>
        <v>3</v>
      </c>
      <c r="L66" s="41">
        <f>IF(COUNTIF(J66:J69,"&gt;0")&lt;3,"E",(IF(COUNTIF(K66:K69,1)=4,SUMIF(K66:K69,1,J66:J69)/4*3,SUMIF(K66:K69,1,J66:J69))+(IF(COUNTIF(K66:K69,2)=3,SUMIF(K66:K69,2,J66:J69)/3*2,SUMIF(K66:K69,2,J66:J69))+(IF(COUNTIF(K66:K69,3)=2,SUMIF(K66:K69,3,J66:J69)/2,SUMIF(K66:K69,3,J66:J69))))))</f>
        <v>115.8</v>
      </c>
      <c r="M66" s="42">
        <f>IFERROR(RANK(L66,L$4:L$74,1),"")</f>
        <v>3</v>
      </c>
    </row>
    <row r="67" spans="1:13" ht="14.25" customHeight="1" x14ac:dyDescent="0.2">
      <c r="A67" s="40">
        <v>341</v>
      </c>
      <c r="B67" s="3" t="str">
        <f>IFERROR(VLOOKUP($A67,Entries!$A:$F,2,FALSE),"")</f>
        <v>G</v>
      </c>
      <c r="C67" s="3" t="str">
        <f>IFERROR(VLOOKUP($A67,Entries!$A:$F,4,FALSE),"")</f>
        <v>Annabel Hurlow</v>
      </c>
      <c r="D67" s="3" t="str">
        <f>IFERROR(VLOOKUP($A67,Entries!$A:$F,5,FALSE),"")</f>
        <v>Elliot's Star</v>
      </c>
      <c r="E67" s="3" t="str">
        <f>IFERROR(VLOOKUP($A67,Entries!$A:$F,6,FALSE),"")</f>
        <v>Veteran Horse</v>
      </c>
      <c r="F67" s="35">
        <f>IFERROR(VLOOKUP($A67,'80 G'!$A:$J,10,FALSE),"")</f>
        <v>37.299999999999997</v>
      </c>
      <c r="G67" s="35" t="str">
        <f>IFERROR(VLOOKUP($A67,'80 H'!$A:$J,10,FALSE),"")</f>
        <v/>
      </c>
      <c r="H67" s="35" t="str">
        <f>IFERROR(VLOOKUP($A67,'80 I'!$A:$J,10,FALSE),"")</f>
        <v/>
      </c>
      <c r="I67" s="35"/>
      <c r="J67" s="35">
        <f t="shared" si="11"/>
        <v>37.299999999999997</v>
      </c>
      <c r="K67" s="36">
        <f>IFERROR(RANK(J67,J66:J69,1),4)</f>
        <v>1</v>
      </c>
      <c r="L67" s="43"/>
      <c r="M67" s="43"/>
    </row>
    <row r="68" spans="1:13" ht="14.25" customHeight="1" x14ac:dyDescent="0.2">
      <c r="A68" s="40">
        <v>380</v>
      </c>
      <c r="B68" s="3" t="str">
        <f>IFERROR(VLOOKUP($A68,Entries!$A:$F,2,FALSE),"")</f>
        <v>H1</v>
      </c>
      <c r="C68" s="3" t="str">
        <f>IFERROR(VLOOKUP($A68,Entries!$A:$F,4,FALSE),"")</f>
        <v>Kathleen Griffiths</v>
      </c>
      <c r="D68" s="3" t="str">
        <f>IFERROR(VLOOKUP($A68,Entries!$A:$F,5,FALSE),"")</f>
        <v>Kiara</v>
      </c>
      <c r="E68" s="3" t="str">
        <f>IFERROR(VLOOKUP($A68,Entries!$A:$F,6,FALSE),"")</f>
        <v>Veteran Horse</v>
      </c>
      <c r="F68" s="35" t="str">
        <f>IFERROR(VLOOKUP($A68,'80 G'!$A:$J,10,FALSE),"")</f>
        <v/>
      </c>
      <c r="G68" s="35">
        <f>IFERROR(VLOOKUP($A68,'80 H'!$A:$J,10,FALSE),"")</f>
        <v>39.099999999999994</v>
      </c>
      <c r="H68" s="35" t="str">
        <f>IFERROR(VLOOKUP($A68,'80 I'!$A:$J,10,FALSE),"")</f>
        <v/>
      </c>
      <c r="I68" s="35"/>
      <c r="J68" s="35">
        <f t="shared" si="11"/>
        <v>39.099999999999994</v>
      </c>
      <c r="K68" s="36">
        <f>IFERROR(RANK(J68,J66:J69,1),4)</f>
        <v>2</v>
      </c>
      <c r="L68" s="43"/>
      <c r="M68" s="43"/>
    </row>
    <row r="69" spans="1:13" ht="14.25" customHeight="1" x14ac:dyDescent="0.2">
      <c r="A69" s="40">
        <v>381</v>
      </c>
      <c r="B69" s="3" t="str">
        <f>IFERROR(VLOOKUP($A69,Entries!$A:$F,2,FALSE),"")</f>
        <v>H1</v>
      </c>
      <c r="C69" s="3" t="str">
        <f>IFERROR(VLOOKUP($A69,Entries!$A:$F,4,FALSE),"")</f>
        <v>Stewart Bowler</v>
      </c>
      <c r="D69" s="3" t="str">
        <f>IFERROR(VLOOKUP($A69,Entries!$A:$F,5,FALSE),"")</f>
        <v>Indian Summer</v>
      </c>
      <c r="E69" s="3" t="str">
        <f>IFERROR(VLOOKUP($A69,Entries!$A:$F,6,FALSE),"")</f>
        <v>Veteran Horse</v>
      </c>
      <c r="F69" s="35" t="str">
        <f>IFERROR(VLOOKUP($A69,'80 G'!$A:$J,10,FALSE),"")</f>
        <v/>
      </c>
      <c r="G69" s="35">
        <f>IFERROR(VLOOKUP($A69,'80 H'!$A:$J,10,FALSE),"")</f>
        <v>43.599999999999994</v>
      </c>
      <c r="H69" s="35" t="str">
        <f>IFERROR(VLOOKUP($A69,'80 I'!$A:$J,10,FALSE),"")</f>
        <v/>
      </c>
      <c r="I69" s="35"/>
      <c r="J69" s="35">
        <f t="shared" si="11"/>
        <v>43.599999999999994</v>
      </c>
      <c r="K69" s="36">
        <f>IFERROR(RANK(J69,J66:J69,1),4)</f>
        <v>4</v>
      </c>
      <c r="L69" s="44"/>
      <c r="M69" s="44"/>
    </row>
    <row r="70" spans="1:13" ht="7.5" customHeight="1" x14ac:dyDescent="0.25">
      <c r="A70" s="37"/>
      <c r="B70" s="30" t="str">
        <f>IFERROR(VLOOKUP($A70,Entries!$A:$F,2,FALSE),"")</f>
        <v/>
      </c>
      <c r="C70" s="30" t="str">
        <f>IFERROR(VLOOKUP($A70,Entries!$A:$F,4,FALSE),"")</f>
        <v/>
      </c>
      <c r="D70" s="30" t="str">
        <f>IFERROR(VLOOKUP($A70,Entries!$A:$F,5,FALSE),"")</f>
        <v/>
      </c>
      <c r="E70" s="30" t="str">
        <f>IFERROR(VLOOKUP($A70,Entries!$A:$F,6,FALSE),"")</f>
        <v/>
      </c>
      <c r="F70" s="26" t="str">
        <f>IFERROR(VLOOKUP($A70,'90 A'!$A:$J,10,FALSE),"")</f>
        <v/>
      </c>
      <c r="G70" s="26" t="str">
        <f>IFERROR(VLOOKUP($A70,#REF!,10,FALSE),"")</f>
        <v/>
      </c>
      <c r="H70" s="26" t="str">
        <f>IFERROR(VLOOKUP($A70,#REF!,10,FALSE),"")</f>
        <v/>
      </c>
      <c r="I70" s="26"/>
      <c r="L70" s="45"/>
      <c r="M70" s="45"/>
    </row>
    <row r="71" spans="1:13" ht="14.25" customHeight="1" x14ac:dyDescent="0.2">
      <c r="A71" s="40">
        <v>311</v>
      </c>
      <c r="B71" s="3" t="str">
        <f>IFERROR(VLOOKUP($A71,Entries!$A:$F,2,FALSE),"")</f>
        <v>G</v>
      </c>
      <c r="C71" s="3" t="str">
        <f>IFERROR(VLOOKUP($A71,Entries!$A:$F,4,FALSE),"")</f>
        <v>Wendy Lappington</v>
      </c>
      <c r="D71" s="3" t="str">
        <f>IFERROR(VLOOKUP($A71,Entries!$A:$F,5,FALSE),"")</f>
        <v>Loxley Monkey</v>
      </c>
      <c r="E71" s="3" t="str">
        <f>IFERROR(VLOOKUP($A71,Entries!$A:$F,6,FALSE),"")</f>
        <v>Wessex Gold Shiraz</v>
      </c>
      <c r="F71" s="35">
        <f>IFERROR(VLOOKUP($A71,'80 G'!$A:$J,10,FALSE),"")</f>
        <v>44.8</v>
      </c>
      <c r="G71" s="35" t="str">
        <f>IFERROR(VLOOKUP($A71,'80 H'!$A:$J,10,FALSE),"")</f>
        <v/>
      </c>
      <c r="H71" s="35" t="str">
        <f>IFERROR(VLOOKUP($A71,'80 I'!$A:$J,10,FALSE),"")</f>
        <v/>
      </c>
      <c r="I71" s="35"/>
      <c r="J71" s="35">
        <f t="shared" ref="J71:J74" si="12">IF(F71="E","E",IF(G71="E","E",IF(H71="E","E",IF(I71="E","E",IF(F71="R","R",IF(G71="R","R",IF(H71="R","R",IF(I71="R","R",IF(F71="WD","WD",IF(G71="WD","WD",IF(H71="WD","WD",IF(I71="WD","WD",SUM($F71:$I71)))))))))))))</f>
        <v>44.8</v>
      </c>
      <c r="K71" s="36">
        <f>IFERROR(RANK(J71,J71:J74,1),4)</f>
        <v>2</v>
      </c>
      <c r="L71" s="41">
        <f>IF(COUNTIF(J71:J74,"&gt;0")&lt;3,"E",(IF(COUNTIF(K71:K74,1)=4,SUMIF(K71:K74,1,J71:J74)/4*3,SUMIF(K71:K74,1,J71:J74))+(IF(COUNTIF(K71:K74,2)=3,SUMIF(K71:K74,2,J71:J74)/3*2,SUMIF(K71:K74,2,J71:J74))+(IF(COUNTIF(K71:K74,3)=2,SUMIF(K71:K74,3,J71:J74)/2,SUMIF(K71:K74,3,J71:J74))))))</f>
        <v>127.5</v>
      </c>
      <c r="M71" s="42">
        <f>IFERROR(RANK(L71,L$4:L$74,1),"")</f>
        <v>6</v>
      </c>
    </row>
    <row r="72" spans="1:13" ht="14.25" customHeight="1" x14ac:dyDescent="0.2">
      <c r="A72" s="40">
        <v>312</v>
      </c>
      <c r="B72" s="3" t="str">
        <f>IFERROR(VLOOKUP($A72,Entries!$A:$F,2,FALSE),"")</f>
        <v>G</v>
      </c>
      <c r="C72" s="3" t="str">
        <f>IFERROR(VLOOKUP($A72,Entries!$A:$F,4,FALSE),"")</f>
        <v>Josephine Manning</v>
      </c>
      <c r="D72" s="3" t="str">
        <f>IFERROR(VLOOKUP($A72,Entries!$A:$F,5,FALSE),"")</f>
        <v>Llanbabo Liberty</v>
      </c>
      <c r="E72" s="3" t="str">
        <f>IFERROR(VLOOKUP($A72,Entries!$A:$F,6,FALSE),"")</f>
        <v>Wessex Gold Shiraz</v>
      </c>
      <c r="F72" s="35">
        <f>IFERROR(VLOOKUP($A72,'80 G'!$A:$J,10,FALSE),"")</f>
        <v>33.9</v>
      </c>
      <c r="G72" s="35" t="str">
        <f>IFERROR(VLOOKUP($A72,'80 H'!$A:$J,10,FALSE),"")</f>
        <v/>
      </c>
      <c r="H72" s="35" t="str">
        <f>IFERROR(VLOOKUP($A72,'80 I'!$A:$J,10,FALSE),"")</f>
        <v/>
      </c>
      <c r="I72" s="35"/>
      <c r="J72" s="35">
        <f t="shared" si="12"/>
        <v>33.9</v>
      </c>
      <c r="K72" s="36">
        <f>IFERROR(RANK(J72,J71:J74,1),4)</f>
        <v>1</v>
      </c>
      <c r="L72" s="43"/>
      <c r="M72" s="43"/>
    </row>
    <row r="73" spans="1:13" ht="14.25" customHeight="1" x14ac:dyDescent="0.2">
      <c r="A73" s="40">
        <v>352</v>
      </c>
      <c r="B73" s="3" t="str">
        <f>IFERROR(VLOOKUP($A73,Entries!$A:$F,2,FALSE),"")</f>
        <v>H1</v>
      </c>
      <c r="C73" s="3" t="str">
        <f>IFERROR(VLOOKUP($A73,Entries!$A:$F,4,FALSE),"")</f>
        <v>Becky Warner</v>
      </c>
      <c r="D73" s="3" t="str">
        <f>IFERROR(VLOOKUP($A73,Entries!$A:$F,5,FALSE),"")</f>
        <v>Clugherboy Dreamer</v>
      </c>
      <c r="E73" s="3" t="str">
        <f>IFERROR(VLOOKUP($A73,Entries!$A:$F,6,FALSE),"")</f>
        <v>Wessex Gold Shiraz</v>
      </c>
      <c r="F73" s="35" t="str">
        <f>IFERROR(VLOOKUP($A73,'80 G'!$A:$J,10,FALSE),"")</f>
        <v/>
      </c>
      <c r="G73" s="35">
        <f>IFERROR(VLOOKUP($A73,'80 H'!$A:$J,10,FALSE),"")</f>
        <v>48.8</v>
      </c>
      <c r="H73" s="35" t="str">
        <f>IFERROR(VLOOKUP($A73,'80 I'!$A:$J,10,FALSE),"")</f>
        <v/>
      </c>
      <c r="I73" s="35"/>
      <c r="J73" s="35">
        <f t="shared" si="12"/>
        <v>48.8</v>
      </c>
      <c r="K73" s="36">
        <f>IFERROR(RANK(J73,J71:J74,1),4)</f>
        <v>3</v>
      </c>
      <c r="L73" s="43"/>
      <c r="M73" s="43"/>
    </row>
    <row r="74" spans="1:13" ht="14.25" customHeight="1" x14ac:dyDescent="0.2">
      <c r="A74" s="40">
        <v>353</v>
      </c>
      <c r="B74" s="3" t="str">
        <f>IFERROR(VLOOKUP($A74,Entries!$A:$F,2,FALSE),"")</f>
        <v>H1</v>
      </c>
      <c r="C74" s="3" t="str">
        <f>IFERROR(VLOOKUP($A74,Entries!$A:$F,4,FALSE),"")</f>
        <v>Kathy Hancox</v>
      </c>
      <c r="D74" s="3" t="str">
        <f>IFERROR(VLOOKUP($A74,Entries!$A:$F,5,FALSE),"")</f>
        <v>Orions Charlie Thunder</v>
      </c>
      <c r="E74" s="3" t="str">
        <f>IFERROR(VLOOKUP($A74,Entries!$A:$F,6,FALSE),"")</f>
        <v>Wessex Gold Shiraz</v>
      </c>
      <c r="F74" s="35" t="str">
        <f>IFERROR(VLOOKUP($A74,'80 G'!$A:$J,10,FALSE),"")</f>
        <v/>
      </c>
      <c r="G74" s="35" t="str">
        <f>IFERROR(VLOOKUP($A74,'80 H'!$A:$J,10,FALSE),"")</f>
        <v>E</v>
      </c>
      <c r="H74" s="35" t="str">
        <f>IFERROR(VLOOKUP($A74,'80 I'!$A:$J,10,FALSE),"")</f>
        <v/>
      </c>
      <c r="I74" s="35"/>
      <c r="J74" s="35" t="str">
        <f t="shared" si="12"/>
        <v>E</v>
      </c>
      <c r="K74" s="36">
        <f>IFERROR(RANK(J74,J71:J74,1),4)</f>
        <v>4</v>
      </c>
      <c r="L74" s="44"/>
      <c r="M74" s="44"/>
    </row>
    <row r="75" spans="1:13" ht="13.5" customHeight="1" x14ac:dyDescent="0.25">
      <c r="A75" s="37"/>
      <c r="B75" s="30" t="str">
        <f>IFERROR(VLOOKUP($A75,Entries!$A:$F,2,FALSE),"")</f>
        <v/>
      </c>
      <c r="C75" s="30" t="str">
        <f>IFERROR(VLOOKUP($A75,Entries!$A:$F,4,FALSE),"")</f>
        <v/>
      </c>
      <c r="D75" s="30" t="str">
        <f>IFERROR(VLOOKUP($A75,Entries!$A:$F,5,FALSE),"")</f>
        <v/>
      </c>
      <c r="E75" s="30" t="str">
        <f>IFERROR(VLOOKUP($A75,Entries!$A:$F,6,FALSE),"")</f>
        <v/>
      </c>
      <c r="F75" s="26" t="str">
        <f>IFERROR(VLOOKUP($A75,'90 A'!$A:$J,10,FALSE),"")</f>
        <v/>
      </c>
      <c r="G75" s="26" t="str">
        <f>IFERROR(VLOOKUP($A75,#REF!,10,FALSE),"")</f>
        <v/>
      </c>
      <c r="H75" s="26" t="str">
        <f>IFERROR(VLOOKUP($A75,#REF!,10,FALSE),"")</f>
        <v/>
      </c>
      <c r="I75" s="26"/>
      <c r="L75" s="45"/>
      <c r="M75" s="45"/>
    </row>
    <row r="76" spans="1:13" ht="20.25" x14ac:dyDescent="0.3">
      <c r="D76" s="31" t="s">
        <v>563</v>
      </c>
    </row>
    <row r="78" spans="1:13" ht="15" x14ac:dyDescent="0.25">
      <c r="A78" s="32" t="s">
        <v>23</v>
      </c>
      <c r="B78" s="32" t="s">
        <v>24</v>
      </c>
      <c r="C78" s="32" t="s">
        <v>1</v>
      </c>
      <c r="D78" s="32" t="s">
        <v>2</v>
      </c>
      <c r="E78" s="32" t="s">
        <v>61</v>
      </c>
      <c r="F78" s="32" t="s">
        <v>48</v>
      </c>
      <c r="G78" s="32" t="s">
        <v>25</v>
      </c>
      <c r="H78" s="33" t="s">
        <v>26</v>
      </c>
      <c r="I78" s="33"/>
      <c r="J78" s="33" t="s">
        <v>18</v>
      </c>
      <c r="K78" s="33"/>
      <c r="L78" s="34" t="s">
        <v>22</v>
      </c>
      <c r="M78" s="34" t="s">
        <v>14</v>
      </c>
    </row>
    <row r="79" spans="1:13" ht="14.25" customHeight="1" x14ac:dyDescent="0.2">
      <c r="A79" s="40">
        <v>401</v>
      </c>
      <c r="B79" s="3" t="str">
        <f>IFERROR(VLOOKUP($A79,Entries!$A:$F,2,FALSE),"")</f>
        <v>I1</v>
      </c>
      <c r="C79" s="3" t="str">
        <f>IFERROR(VLOOKUP($A79,Entries!$A:$F,4,FALSE),"")</f>
        <v>Polly Webb</v>
      </c>
      <c r="D79" s="3" t="str">
        <f>IFERROR(VLOOKUP($A79,Entries!$A:$F,5,FALSE),"")</f>
        <v>Vidocq</v>
      </c>
      <c r="E79" s="3" t="str">
        <f>IFERROR(VLOOKUP($A79,Entries!$A:$F,6,FALSE),"")</f>
        <v>Cotswold Edge</v>
      </c>
      <c r="F79" s="35" t="str">
        <f>IFERROR(VLOOKUP($A79,'80 G'!$A:$J,10,FALSE),"")</f>
        <v/>
      </c>
      <c r="G79" s="35" t="str">
        <f>IFERROR(VLOOKUP($A79,'80 H'!$A:$J,10,FALSE),"")</f>
        <v/>
      </c>
      <c r="H79" s="35" t="str">
        <f>IFERROR(VLOOKUP($A79,'80 I'!$A:$J,10,FALSE),"")</f>
        <v>R</v>
      </c>
      <c r="I79" s="35"/>
      <c r="J79" s="35" t="str">
        <f t="shared" ref="J79:J82" si="13">IF(F79="E","E",IF(G79="E","E",IF(H79="E","E",IF(I79="E","E",IF(F79="R","R",IF(G79="R","R",IF(H79="R","R",IF(I79="R","R",IF(F79="WD","WD",IF(G79="WD","WD",IF(H79="WD","WD",IF(I79="WD","WD",SUM($F79:$I79)))))))))))))</f>
        <v>R</v>
      </c>
      <c r="K79" s="36">
        <f>IFERROR(RANK(J79,J79:J82,1),4)</f>
        <v>4</v>
      </c>
      <c r="L79" s="41">
        <f>IF(COUNTIF(J79:J82,"&gt;0")&lt;3,"E",(IF(COUNTIF(K79:K82,1)=4,SUMIF(K79:K82,1,J79:J82)/4*3,SUMIF(K79:K82,1,J79:J82))+(IF(COUNTIF(K79:K82,2)=3,SUMIF(K79:K82,2,J79:J82)/3*2,SUMIF(K79:K82,2,J79:J82))+(IF(COUNTIF(K79:K82,3)=2,SUMIF(K79:K82,3,J79:J82)/2,SUMIF(K79:K82,3,J79:J82))))))</f>
        <v>121.29999999999998</v>
      </c>
      <c r="M79" s="42">
        <f>IFERROR(RANK(L79,L$79:L$92,1),"")</f>
        <v>2</v>
      </c>
    </row>
    <row r="80" spans="1:13" ht="14.25" customHeight="1" x14ac:dyDescent="0.2">
      <c r="A80" s="40">
        <v>402</v>
      </c>
      <c r="B80" s="3" t="str">
        <f>IFERROR(VLOOKUP($A80,Entries!$A:$F,2,FALSE),"")</f>
        <v>I1</v>
      </c>
      <c r="C80" s="3" t="str">
        <f>IFERROR(VLOOKUP($A80,Entries!$A:$F,4,FALSE),"")</f>
        <v>Chloe Sharpe</v>
      </c>
      <c r="D80" s="3" t="str">
        <f>IFERROR(VLOOKUP($A80,Entries!$A:$F,5,FALSE),"")</f>
        <v>Double Prionce</v>
      </c>
      <c r="E80" s="3" t="str">
        <f>IFERROR(VLOOKUP($A80,Entries!$A:$F,6,FALSE),"")</f>
        <v>Cotswold Edge</v>
      </c>
      <c r="F80" s="35" t="str">
        <f>IFERROR(VLOOKUP($A80,'80 G'!$A:$J,10,FALSE),"")</f>
        <v/>
      </c>
      <c r="G80" s="35" t="str">
        <f>IFERROR(VLOOKUP($A80,'80 H'!$A:$J,10,FALSE),"")</f>
        <v/>
      </c>
      <c r="H80" s="35">
        <f>IFERROR(VLOOKUP($A80,'80 I'!$A:$J,10,FALSE),"")</f>
        <v>45.8</v>
      </c>
      <c r="I80" s="35"/>
      <c r="J80" s="35">
        <f t="shared" si="13"/>
        <v>45.8</v>
      </c>
      <c r="K80" s="36">
        <f>IFERROR(RANK(J80,J79:J82,1),4)</f>
        <v>3</v>
      </c>
      <c r="L80" s="43"/>
      <c r="M80" s="43"/>
    </row>
    <row r="81" spans="1:13" ht="14.25" customHeight="1" x14ac:dyDescent="0.2">
      <c r="A81" s="40">
        <v>403</v>
      </c>
      <c r="B81" s="3" t="str">
        <f>IFERROR(VLOOKUP($A81,Entries!$A:$F,2,FALSE),"")</f>
        <v>I1</v>
      </c>
      <c r="C81" s="3" t="str">
        <f>IFERROR(VLOOKUP($A81,Entries!$A:$F,4,FALSE),"")</f>
        <v>Jessica Bateman</v>
      </c>
      <c r="D81" s="3" t="str">
        <f>IFERROR(VLOOKUP($A81,Entries!$A:$F,5,FALSE),"")</f>
        <v>Lazy Acres Rainey Dancer</v>
      </c>
      <c r="E81" s="3" t="str">
        <f>IFERROR(VLOOKUP($A81,Entries!$A:$F,6,FALSE),"")</f>
        <v>Cotswold Edge</v>
      </c>
      <c r="F81" s="35" t="str">
        <f>IFERROR(VLOOKUP($A81,'80 G'!$A:$J,10,FALSE),"")</f>
        <v/>
      </c>
      <c r="G81" s="35" t="str">
        <f>IFERROR(VLOOKUP($A81,'80 H'!$A:$J,10,FALSE),"")</f>
        <v/>
      </c>
      <c r="H81" s="35">
        <f>IFERROR(VLOOKUP($A81,'80 I'!$A:$J,10,FALSE),"")</f>
        <v>36.099999999999994</v>
      </c>
      <c r="I81" s="35"/>
      <c r="J81" s="35">
        <f t="shared" si="13"/>
        <v>36.099999999999994</v>
      </c>
      <c r="K81" s="36">
        <f>IFERROR(RANK(J81,J79:J82,1),4)</f>
        <v>1</v>
      </c>
      <c r="L81" s="43"/>
      <c r="M81" s="43"/>
    </row>
    <row r="82" spans="1:13" ht="14.25" customHeight="1" x14ac:dyDescent="0.2">
      <c r="A82" s="40">
        <v>404</v>
      </c>
      <c r="B82" s="3" t="str">
        <f>IFERROR(VLOOKUP($A82,Entries!$A:$F,2,FALSE),"")</f>
        <v>I1</v>
      </c>
      <c r="C82" s="3" t="str">
        <f>IFERROR(VLOOKUP($A82,Entries!$A:$F,4,FALSE),"")</f>
        <v>Georgina Bateman</v>
      </c>
      <c r="D82" s="3" t="str">
        <f>IFERROR(VLOOKUP($A82,Entries!$A:$F,5,FALSE),"")</f>
        <v>Little Leo</v>
      </c>
      <c r="E82" s="3" t="str">
        <f>IFERROR(VLOOKUP($A82,Entries!$A:$F,6,FALSE),"")</f>
        <v>Cotswold Edge</v>
      </c>
      <c r="F82" s="35" t="str">
        <f>IFERROR(VLOOKUP($A82,'80 G'!$A:$J,10,FALSE),"")</f>
        <v/>
      </c>
      <c r="G82" s="35" t="str">
        <f>IFERROR(VLOOKUP($A82,'80 H'!$A:$J,10,FALSE),"")</f>
        <v/>
      </c>
      <c r="H82" s="35">
        <f>IFERROR(VLOOKUP($A82,'80 I'!$A:$J,10,FALSE),"")</f>
        <v>39.4</v>
      </c>
      <c r="I82" s="35"/>
      <c r="J82" s="35">
        <f t="shared" si="13"/>
        <v>39.4</v>
      </c>
      <c r="K82" s="36">
        <f>IFERROR(RANK(J82,J79:J82,1),4)</f>
        <v>2</v>
      </c>
      <c r="L82" s="44"/>
      <c r="M82" s="44"/>
    </row>
    <row r="83" spans="1:13" ht="7.5" customHeight="1" x14ac:dyDescent="0.25">
      <c r="A83" s="37"/>
      <c r="B83" s="30" t="str">
        <f>IFERROR(VLOOKUP($A83,Entries!$A:$F,2,FALSE),"")</f>
        <v/>
      </c>
      <c r="C83" s="30" t="str">
        <f>IFERROR(VLOOKUP($A83,Entries!$A:$F,4,FALSE),"")</f>
        <v/>
      </c>
      <c r="D83" s="30" t="str">
        <f>IFERROR(VLOOKUP($A83,Entries!$A:$F,5,FALSE),"")</f>
        <v/>
      </c>
      <c r="E83" s="30" t="str">
        <f>IFERROR(VLOOKUP($A83,Entries!$A:$F,6,FALSE),"")</f>
        <v/>
      </c>
      <c r="F83" s="26" t="str">
        <f>IFERROR(VLOOKUP($A83,'90 A'!$A:$J,10,FALSE),"")</f>
        <v/>
      </c>
      <c r="G83" s="26" t="str">
        <f>IFERROR(VLOOKUP($A83,#REF!,10,FALSE),"")</f>
        <v/>
      </c>
      <c r="H83" s="26" t="str">
        <f>IFERROR(VLOOKUP($A83,#REF!,10,FALSE),"")</f>
        <v/>
      </c>
      <c r="I83" s="26"/>
      <c r="L83" s="45"/>
      <c r="M83" s="45"/>
    </row>
    <row r="84" spans="1:13" ht="14.25" customHeight="1" x14ac:dyDescent="0.2">
      <c r="A84" s="40">
        <v>406</v>
      </c>
      <c r="B84" s="3" t="str">
        <f>IFERROR(VLOOKUP($A84,Entries!$A:$F,2,FALSE),"")</f>
        <v>I1</v>
      </c>
      <c r="C84" s="3" t="str">
        <f>IFERROR(VLOOKUP($A84,Entries!$A:$F,4,FALSE),"")</f>
        <v>Lowenna Davis</v>
      </c>
      <c r="D84" s="3" t="str">
        <f>IFERROR(VLOOKUP($A84,Entries!$A:$F,5,FALSE),"")</f>
        <v>Hope Hadi</v>
      </c>
      <c r="E84" s="3" t="str">
        <f>IFERROR(VLOOKUP($A84,Entries!$A:$F,6,FALSE),"")</f>
        <v>Swindon</v>
      </c>
      <c r="F84" s="35" t="str">
        <f>IFERROR(VLOOKUP($A84,'80 G'!$A:$J,10,FALSE),"")</f>
        <v/>
      </c>
      <c r="G84" s="35" t="str">
        <f>IFERROR(VLOOKUP($A84,'80 H'!$A:$J,10,FALSE),"")</f>
        <v/>
      </c>
      <c r="H84" s="35">
        <f>IFERROR(VLOOKUP($A84,'80 I'!$A:$J,10,FALSE),"")</f>
        <v>41.8</v>
      </c>
      <c r="I84" s="35"/>
      <c r="J84" s="35">
        <f t="shared" ref="J84:J87" si="14">IF(F84="E","E",IF(G84="E","E",IF(H84="E","E",IF(I84="E","E",IF(F84="R","R",IF(G84="R","R",IF(H84="R","R",IF(I84="R","R",IF(F84="WD","WD",IF(G84="WD","WD",IF(H84="WD","WD",IF(I84="WD","WD",SUM($F84:$I84)))))))))))))</f>
        <v>41.8</v>
      </c>
      <c r="K84" s="36">
        <f>IFERROR(RANK(J84,J84:J87,1),4)</f>
        <v>4</v>
      </c>
      <c r="L84" s="41">
        <v>108.6</v>
      </c>
      <c r="M84" s="42">
        <f>IFERROR(RANK(L84,L$79:L$92,1),"")</f>
        <v>1</v>
      </c>
    </row>
    <row r="85" spans="1:13" ht="14.25" customHeight="1" x14ac:dyDescent="0.2">
      <c r="A85" s="40">
        <v>407</v>
      </c>
      <c r="B85" s="3" t="str">
        <f>IFERROR(VLOOKUP($A85,Entries!$A:$F,2,FALSE),"")</f>
        <v>I1</v>
      </c>
      <c r="C85" s="3" t="str">
        <f>IFERROR(VLOOKUP($A85,Entries!$A:$F,4,FALSE),"")</f>
        <v>Olivia Down</v>
      </c>
      <c r="D85" s="3" t="str">
        <f>IFERROR(VLOOKUP($A85,Entries!$A:$F,5,FALSE),"")</f>
        <v>Genthula Thula</v>
      </c>
      <c r="E85" s="3" t="str">
        <f>IFERROR(VLOOKUP($A85,Entries!$A:$F,6,FALSE),"")</f>
        <v>Swindon</v>
      </c>
      <c r="F85" s="35" t="str">
        <f>IFERROR(VLOOKUP($A85,'80 G'!$A:$J,10,FALSE),"")</f>
        <v/>
      </c>
      <c r="G85" s="35" t="str">
        <f>IFERROR(VLOOKUP($A85,'80 H'!$A:$J,10,FALSE),"")</f>
        <v/>
      </c>
      <c r="H85" s="35">
        <f>IFERROR(VLOOKUP($A85,'80 I'!$A:$J,10,FALSE),"")</f>
        <v>36.5</v>
      </c>
      <c r="I85" s="35"/>
      <c r="J85" s="35">
        <f t="shared" si="14"/>
        <v>36.5</v>
      </c>
      <c r="K85" s="36">
        <f>IFERROR(RANK(J85,J84:J87,1),4)</f>
        <v>3</v>
      </c>
      <c r="L85" s="43"/>
      <c r="M85" s="43"/>
    </row>
    <row r="86" spans="1:13" ht="14.25" customHeight="1" x14ac:dyDescent="0.2">
      <c r="A86" s="40">
        <v>408</v>
      </c>
      <c r="B86" s="3" t="str">
        <f>IFERROR(VLOOKUP($A86,Entries!$A:$F,2,FALSE),"")</f>
        <v>I1</v>
      </c>
      <c r="C86" s="3" t="str">
        <f>IFERROR(VLOOKUP($A86,Entries!$A:$F,4,FALSE),"")</f>
        <v>Jess Saunders</v>
      </c>
      <c r="D86" s="3" t="str">
        <f>IFERROR(VLOOKUP($A86,Entries!$A:$F,5,FALSE),"")</f>
        <v>Monty</v>
      </c>
      <c r="E86" s="3" t="str">
        <f>IFERROR(VLOOKUP($A86,Entries!$A:$F,6,FALSE),"")</f>
        <v>Swindon</v>
      </c>
      <c r="F86" s="35" t="str">
        <f>IFERROR(VLOOKUP($A86,'80 G'!$A:$J,10,FALSE),"")</f>
        <v/>
      </c>
      <c r="G86" s="35" t="str">
        <f>IFERROR(VLOOKUP($A86,'80 H'!$A:$J,10,FALSE),"")</f>
        <v/>
      </c>
      <c r="H86" s="35">
        <f>IFERROR(VLOOKUP($A86,'80 I'!$A:$J,10,FALSE),"")</f>
        <v>30.3</v>
      </c>
      <c r="I86" s="35"/>
      <c r="J86" s="35">
        <f t="shared" si="14"/>
        <v>30.3</v>
      </c>
      <c r="K86" s="36">
        <f>IFERROR(RANK(J86,J84:J87,1),4)</f>
        <v>2</v>
      </c>
      <c r="L86" s="43"/>
      <c r="M86" s="43"/>
    </row>
    <row r="87" spans="1:13" ht="14.25" customHeight="1" x14ac:dyDescent="0.2">
      <c r="A87" s="40">
        <v>411</v>
      </c>
      <c r="B87" s="3" t="str">
        <f>IFERROR(VLOOKUP($A87,Entries!$A:$F,2,FALSE),"")</f>
        <v>I1</v>
      </c>
      <c r="C87" s="3" t="str">
        <f>IFERROR(VLOOKUP($A87,Entries!$A:$F,4,FALSE),"")</f>
        <v>*space*</v>
      </c>
      <c r="D87" s="3">
        <f>IFERROR(VLOOKUP($A87,Entries!$A:$F,5,FALSE),"")</f>
        <v>0</v>
      </c>
      <c r="E87" s="3" t="str">
        <f>IFERROR(VLOOKUP($A87,Entries!$A:$F,6,FALSE),"")</f>
        <v>Swindon</v>
      </c>
      <c r="F87" s="35" t="str">
        <f>IFERROR(VLOOKUP($A87,'80 G'!$A:$J,10,FALSE),"")</f>
        <v/>
      </c>
      <c r="G87" s="35" t="str">
        <f>IFERROR(VLOOKUP($A87,'80 H'!$A:$J,10,FALSE),"")</f>
        <v/>
      </c>
      <c r="H87" s="35" t="str">
        <f>IFERROR(VLOOKUP($A87,'80 I'!$A:$J,10,FALSE),"")</f>
        <v>S</v>
      </c>
      <c r="I87" s="35"/>
      <c r="J87" s="35">
        <f t="shared" si="14"/>
        <v>0</v>
      </c>
      <c r="K87" s="36">
        <f>IFERROR(RANK(J87,J84:J87,1),4)</f>
        <v>1</v>
      </c>
      <c r="L87" s="44"/>
      <c r="M87" s="44"/>
    </row>
    <row r="88" spans="1:13" ht="7.5" customHeight="1" x14ac:dyDescent="0.25">
      <c r="A88" s="37"/>
      <c r="B88" s="30" t="str">
        <f>IFERROR(VLOOKUP($A88,Entries!$A:$F,2,FALSE),"")</f>
        <v/>
      </c>
      <c r="C88" s="30" t="str">
        <f>IFERROR(VLOOKUP($A88,Entries!$A:$F,4,FALSE),"")</f>
        <v/>
      </c>
      <c r="D88" s="30" t="str">
        <f>IFERROR(VLOOKUP($A88,Entries!$A:$F,5,FALSE),"")</f>
        <v/>
      </c>
      <c r="E88" s="30" t="str">
        <f>IFERROR(VLOOKUP($A88,Entries!$A:$F,6,FALSE),"")</f>
        <v/>
      </c>
      <c r="F88" s="26" t="str">
        <f>IFERROR(VLOOKUP($A88,'90 A'!$A:$J,10,FALSE),"")</f>
        <v/>
      </c>
      <c r="G88" s="26" t="str">
        <f>IFERROR(VLOOKUP($A88,#REF!,10,FALSE),"")</f>
        <v/>
      </c>
      <c r="H88" s="26" t="str">
        <f>IFERROR(VLOOKUP($A88,#REF!,10,FALSE),"")</f>
        <v/>
      </c>
      <c r="I88" s="26"/>
      <c r="L88" s="45"/>
      <c r="M88" s="45"/>
    </row>
    <row r="89" spans="1:13" ht="14.25" customHeight="1" x14ac:dyDescent="0.2">
      <c r="A89" s="40">
        <v>415</v>
      </c>
      <c r="B89" s="3" t="str">
        <f>IFERROR(VLOOKUP($A89,Entries!$A:$F,2,FALSE),"")</f>
        <v>I1</v>
      </c>
      <c r="C89" s="3" t="str">
        <f>IFERROR(VLOOKUP($A89,Entries!$A:$F,4,FALSE),"")</f>
        <v>Morgan Kent</v>
      </c>
      <c r="D89" s="3" t="str">
        <f>IFERROR(VLOOKUP($A89,Entries!$A:$F,5,FALSE),"")</f>
        <v>Clancy's Boy</v>
      </c>
      <c r="E89" s="3" t="str">
        <f>IFERROR(VLOOKUP($A89,Entries!$A:$F,6,FALSE),"")</f>
        <v>Wessex Gold Champagne</v>
      </c>
      <c r="F89" s="35" t="str">
        <f>IFERROR(VLOOKUP($A89,'80 G'!$A:$J,10,FALSE),"")</f>
        <v/>
      </c>
      <c r="G89" s="35" t="str">
        <f>IFERROR(VLOOKUP($A89,'80 H'!$A:$J,10,FALSE),"")</f>
        <v/>
      </c>
      <c r="H89" s="35">
        <f>IFERROR(VLOOKUP($A89,'80 I'!$A:$J,10,FALSE),"")</f>
        <v>33.6</v>
      </c>
      <c r="I89" s="35"/>
      <c r="J89" s="35">
        <f t="shared" ref="J89:J92" si="15">IF(F89="E","E",IF(G89="E","E",IF(H89="E","E",IF(I89="E","E",IF(F89="R","R",IF(G89="R","R",IF(H89="R","R",IF(I89="R","R",IF(F89="WD","WD",IF(G89="WD","WD",IF(H89="WD","WD",IF(I89="WD","WD",SUM($F89:$I89)))))))))))))</f>
        <v>33.6</v>
      </c>
      <c r="K89" s="36">
        <f>IFERROR(RANK(J89,J89:J92,1),4)</f>
        <v>2</v>
      </c>
      <c r="L89" s="41">
        <f>IF(COUNTIF(J89:J92,"&gt;0")&lt;3,"E",(IF(COUNTIF(K89:K92,1)=4,SUMIF(K89:K92,1,J89:J92)/4*3,SUMIF(K89:K92,1,J89:J92))+(IF(COUNTIF(K89:K92,2)=3,SUMIF(K89:K92,2,J89:J92)/3*2,SUMIF(K89:K92,2,J89:J92))+(IF(COUNTIF(K89:K92,3)=2,SUMIF(K89:K92,3,J89:J92)/2,SUMIF(K89:K92,3,J89:J92))))))</f>
        <v>138.80000000000001</v>
      </c>
      <c r="M89" s="42">
        <f>IFERROR(RANK(L89,L$79:L$92,1),"")</f>
        <v>3</v>
      </c>
    </row>
    <row r="90" spans="1:13" ht="14.25" customHeight="1" x14ac:dyDescent="0.2">
      <c r="A90" s="40">
        <v>416</v>
      </c>
      <c r="B90" s="3" t="str">
        <f>IFERROR(VLOOKUP($A90,Entries!$A:$F,2,FALSE),"")</f>
        <v>I1</v>
      </c>
      <c r="C90" s="3" t="str">
        <f>IFERROR(VLOOKUP($A90,Entries!$A:$F,4,FALSE),"")</f>
        <v>Sophie Barnes</v>
      </c>
      <c r="D90" s="3" t="str">
        <f>IFERROR(VLOOKUP($A90,Entries!$A:$F,5,FALSE),"")</f>
        <v>Gragreach Drift</v>
      </c>
      <c r="E90" s="3" t="str">
        <f>IFERROR(VLOOKUP($A90,Entries!$A:$F,6,FALSE),"")</f>
        <v>Wessex Gold Champagne</v>
      </c>
      <c r="F90" s="35" t="str">
        <f>IFERROR(VLOOKUP($A90,'80 G'!$A:$J,10,FALSE),"")</f>
        <v/>
      </c>
      <c r="G90" s="35" t="str">
        <f>IFERROR(VLOOKUP($A90,'80 H'!$A:$J,10,FALSE),"")</f>
        <v/>
      </c>
      <c r="H90" s="35">
        <f>IFERROR(VLOOKUP($A90,'80 I'!$A:$J,10,FALSE),"")</f>
        <v>78.399999999999991</v>
      </c>
      <c r="I90" s="35"/>
      <c r="J90" s="35">
        <f t="shared" si="15"/>
        <v>78.399999999999991</v>
      </c>
      <c r="K90" s="36">
        <f>IFERROR(RANK(J90,J89:J92,1),4)</f>
        <v>3</v>
      </c>
      <c r="L90" s="43"/>
      <c r="M90" s="43"/>
    </row>
    <row r="91" spans="1:13" ht="14.25" customHeight="1" x14ac:dyDescent="0.2">
      <c r="A91" s="40">
        <v>417</v>
      </c>
      <c r="B91" s="3" t="str">
        <f>IFERROR(VLOOKUP($A91,Entries!$A:$F,2,FALSE),"")</f>
        <v>I1</v>
      </c>
      <c r="C91" s="3" t="str">
        <f>IFERROR(VLOOKUP($A91,Entries!$A:$F,4,FALSE),"")</f>
        <v>Ben Newman</v>
      </c>
      <c r="D91" s="3" t="str">
        <f>IFERROR(VLOOKUP($A91,Entries!$A:$F,5,FALSE),"")</f>
        <v>Brynoer Midnight Express</v>
      </c>
      <c r="E91" s="3" t="str">
        <f>IFERROR(VLOOKUP($A91,Entries!$A:$F,6,FALSE),"")</f>
        <v>Wessex Gold Champagne</v>
      </c>
      <c r="F91" s="35" t="str">
        <f>IFERROR(VLOOKUP($A91,'80 G'!$A:$J,10,FALSE),"")</f>
        <v/>
      </c>
      <c r="G91" s="35" t="str">
        <f>IFERROR(VLOOKUP($A91,'80 H'!$A:$J,10,FALSE),"")</f>
        <v/>
      </c>
      <c r="H91" s="35">
        <f>IFERROR(VLOOKUP($A91,'80 I'!$A:$J,10,FALSE),"")</f>
        <v>26.8</v>
      </c>
      <c r="I91" s="35"/>
      <c r="J91" s="35">
        <f t="shared" si="15"/>
        <v>26.8</v>
      </c>
      <c r="K91" s="36">
        <f>IFERROR(RANK(J91,J89:J92,1),4)</f>
        <v>1</v>
      </c>
      <c r="L91" s="43"/>
      <c r="M91" s="43"/>
    </row>
    <row r="92" spans="1:13" ht="14.25" customHeight="1" x14ac:dyDescent="0.2">
      <c r="A92" s="40">
        <v>418</v>
      </c>
      <c r="B92" s="3" t="str">
        <f>IFERROR(VLOOKUP($A92,Entries!$A:$F,2,FALSE),"")</f>
        <v>I1</v>
      </c>
      <c r="C92" s="3" t="str">
        <f>IFERROR(VLOOKUP($A92,Entries!$A:$F,4,FALSE),"")</f>
        <v>Rebecca Cockerton</v>
      </c>
      <c r="D92" s="3" t="str">
        <f>IFERROR(VLOOKUP($A92,Entries!$A:$F,5,FALSE),"")</f>
        <v>Armanda's Choice</v>
      </c>
      <c r="E92" s="3" t="str">
        <f>IFERROR(VLOOKUP($A92,Entries!$A:$F,6,FALSE),"")</f>
        <v>Wessex Gold Champagne</v>
      </c>
      <c r="F92" s="35" t="str">
        <f>IFERROR(VLOOKUP($A92,'80 G'!$A:$J,10,FALSE),"")</f>
        <v/>
      </c>
      <c r="G92" s="35" t="str">
        <f>IFERROR(VLOOKUP($A92,'80 H'!$A:$J,10,FALSE),"")</f>
        <v/>
      </c>
      <c r="H92" s="35" t="str">
        <f>IFERROR(VLOOKUP($A92,'80 I'!$A:$J,10,FALSE),"")</f>
        <v>E</v>
      </c>
      <c r="I92" s="35"/>
      <c r="J92" s="35" t="str">
        <f t="shared" si="15"/>
        <v>E</v>
      </c>
      <c r="K92" s="36">
        <f>IFERROR(RANK(J92,J89:J92,1),4)</f>
        <v>4</v>
      </c>
      <c r="L92" s="44"/>
      <c r="M92" s="44"/>
    </row>
    <row r="93" spans="1:13" ht="13.5" customHeight="1" x14ac:dyDescent="0.25">
      <c r="A93" s="37"/>
      <c r="B93" s="30" t="str">
        <f>IFERROR(VLOOKUP($A93,Entries!$A:$F,2,FALSE),"")</f>
        <v/>
      </c>
      <c r="C93" s="30" t="str">
        <f>IFERROR(VLOOKUP($A93,Entries!$A:$F,4,FALSE),"")</f>
        <v/>
      </c>
      <c r="D93" s="30" t="str">
        <f>IFERROR(VLOOKUP($A93,Entries!$A:$F,5,FALSE),"")</f>
        <v/>
      </c>
      <c r="E93" s="30" t="str">
        <f>IFERROR(VLOOKUP($A93,Entries!$A:$F,6,FALSE),"")</f>
        <v/>
      </c>
      <c r="F93" s="26" t="str">
        <f>IFERROR(VLOOKUP($A93,'90 A'!$A:$J,10,FALSE),"")</f>
        <v/>
      </c>
      <c r="G93" s="26" t="str">
        <f>IFERROR(VLOOKUP($A93,#REF!,10,FALSE),"")</f>
        <v/>
      </c>
      <c r="H93" s="26" t="str">
        <f>IFERROR(VLOOKUP($A93,#REF!,10,FALSE),"")</f>
        <v/>
      </c>
      <c r="I93" s="26"/>
      <c r="L93" s="45"/>
      <c r="M93" s="45"/>
    </row>
    <row r="94" spans="1:13" ht="20.25" x14ac:dyDescent="0.3">
      <c r="D94" s="31" t="s">
        <v>564</v>
      </c>
    </row>
    <row r="96" spans="1:13" ht="15" x14ac:dyDescent="0.25">
      <c r="A96" s="32" t="s">
        <v>23</v>
      </c>
      <c r="B96" s="32" t="s">
        <v>24</v>
      </c>
      <c r="C96" s="32" t="s">
        <v>1</v>
      </c>
      <c r="D96" s="32" t="s">
        <v>2</v>
      </c>
      <c r="E96" s="32" t="s">
        <v>61</v>
      </c>
      <c r="F96" s="32" t="s">
        <v>48</v>
      </c>
      <c r="G96" s="32" t="s">
        <v>25</v>
      </c>
      <c r="H96" s="33" t="s">
        <v>26</v>
      </c>
      <c r="I96" s="33"/>
      <c r="J96" s="33" t="s">
        <v>18</v>
      </c>
      <c r="K96" s="33"/>
      <c r="L96" s="34" t="s">
        <v>22</v>
      </c>
      <c r="M96" s="34" t="s">
        <v>14</v>
      </c>
    </row>
    <row r="97" spans="1:13" ht="14.25" customHeight="1" x14ac:dyDescent="0.2">
      <c r="A97" s="40">
        <v>431</v>
      </c>
      <c r="B97" s="3" t="str">
        <f>IFERROR(VLOOKUP($A97,Entries!$A:$F,2,FALSE),"")</f>
        <v>I2</v>
      </c>
      <c r="C97" s="3" t="str">
        <f>IFERROR(VLOOKUP($A97,Entries!$A:$F,4,FALSE),"")</f>
        <v>Lois Unitt</v>
      </c>
      <c r="D97" s="3" t="str">
        <f>IFERROR(VLOOKUP($A97,Entries!$A:$F,5,FALSE),"")</f>
        <v>Bean Into Mischief</v>
      </c>
      <c r="E97" s="3" t="str">
        <f>IFERROR(VLOOKUP($A97,Entries!$A:$F,6,FALSE),"")</f>
        <v>Bewdley</v>
      </c>
      <c r="F97" s="35" t="str">
        <f>IFERROR(VLOOKUP($A97,'80 G'!$A:$J,10,FALSE),"")</f>
        <v/>
      </c>
      <c r="G97" s="35" t="str">
        <f>IFERROR(VLOOKUP($A97,'80 H'!$A:$J,10,FALSE),"")</f>
        <v/>
      </c>
      <c r="H97" s="35" t="str">
        <f>IFERROR(VLOOKUP($A97,'80 I'!$A:$J,10,FALSE),"")</f>
        <v>W</v>
      </c>
      <c r="I97" s="35"/>
      <c r="J97" s="35">
        <f t="shared" ref="J97:J100" si="16">IF(F97="E","E",IF(G97="E","E",IF(H97="E","E",IF(I97="E","E",IF(F97="R","R",IF(G97="R","R",IF(H97="R","R",IF(I97="R","R",IF(F97="WD","WD",IF(G97="WD","WD",IF(H97="WD","WD",IF(I97="WD","WD",SUM($F97:$I97)))))))))))))</f>
        <v>0</v>
      </c>
      <c r="K97" s="36">
        <f>IFERROR(RANK(J97,J97:J100,1),4)</f>
        <v>1</v>
      </c>
      <c r="L97" s="41">
        <v>114.9</v>
      </c>
      <c r="M97" s="42">
        <f>IFERROR(RANK(L97,L$97:L$115,1),"")</f>
        <v>1</v>
      </c>
    </row>
    <row r="98" spans="1:13" ht="14.25" customHeight="1" x14ac:dyDescent="0.2">
      <c r="A98" s="40">
        <v>432</v>
      </c>
      <c r="B98" s="3" t="str">
        <f>IFERROR(VLOOKUP($A98,Entries!$A:$F,2,FALSE),"")</f>
        <v>I2</v>
      </c>
      <c r="C98" s="3" t="str">
        <f>IFERROR(VLOOKUP($A98,Entries!$A:$F,4,FALSE),"")</f>
        <v>Katherine Allington</v>
      </c>
      <c r="D98" s="3" t="str">
        <f>IFERROR(VLOOKUP($A98,Entries!$A:$F,5,FALSE),"")</f>
        <v>Fenor Ben</v>
      </c>
      <c r="E98" s="3" t="str">
        <f>IFERROR(VLOOKUP($A98,Entries!$A:$F,6,FALSE),"")</f>
        <v>Bewdley</v>
      </c>
      <c r="F98" s="35" t="str">
        <f>IFERROR(VLOOKUP($A98,'80 G'!$A:$J,10,FALSE),"")</f>
        <v/>
      </c>
      <c r="G98" s="35" t="str">
        <f>IFERROR(VLOOKUP($A98,'80 H'!$A:$J,10,FALSE),"")</f>
        <v/>
      </c>
      <c r="H98" s="35">
        <f>IFERROR(VLOOKUP($A98,'80 I'!$A:$J,10,FALSE),"")</f>
        <v>44.9</v>
      </c>
      <c r="I98" s="35"/>
      <c r="J98" s="35">
        <f t="shared" si="16"/>
        <v>44.9</v>
      </c>
      <c r="K98" s="36">
        <f>IFERROR(RANK(J98,J97:J100,1),4)</f>
        <v>4</v>
      </c>
      <c r="L98" s="43"/>
      <c r="M98" s="43"/>
    </row>
    <row r="99" spans="1:13" ht="14.25" customHeight="1" x14ac:dyDescent="0.2">
      <c r="A99" s="40">
        <v>433</v>
      </c>
      <c r="B99" s="3" t="str">
        <f>IFERROR(VLOOKUP($A99,Entries!$A:$F,2,FALSE),"")</f>
        <v>I2</v>
      </c>
      <c r="C99" s="3" t="str">
        <f>IFERROR(VLOOKUP($A99,Entries!$A:$F,4,FALSE),"")</f>
        <v>Kiki Anderson</v>
      </c>
      <c r="D99" s="3" t="str">
        <f>IFERROR(VLOOKUP($A99,Entries!$A:$F,5,FALSE),"")</f>
        <v>Hogan</v>
      </c>
      <c r="E99" s="3" t="str">
        <f>IFERROR(VLOOKUP($A99,Entries!$A:$F,6,FALSE),"")</f>
        <v>Bewdley</v>
      </c>
      <c r="F99" s="35" t="str">
        <f>IFERROR(VLOOKUP($A99,'80 G'!$A:$J,10,FALSE),"")</f>
        <v/>
      </c>
      <c r="G99" s="35" t="str">
        <f>IFERROR(VLOOKUP($A99,'80 H'!$A:$J,10,FALSE),"")</f>
        <v/>
      </c>
      <c r="H99" s="35">
        <f>IFERROR(VLOOKUP($A99,'80 I'!$A:$J,10,FALSE),"")</f>
        <v>39</v>
      </c>
      <c r="I99" s="35"/>
      <c r="J99" s="35">
        <f t="shared" si="16"/>
        <v>39</v>
      </c>
      <c r="K99" s="36">
        <f>IFERROR(RANK(J99,J97:J100,1),4)</f>
        <v>3</v>
      </c>
      <c r="L99" s="43"/>
      <c r="M99" s="43"/>
    </row>
    <row r="100" spans="1:13" ht="14.25" customHeight="1" x14ac:dyDescent="0.2">
      <c r="A100" s="40">
        <v>434</v>
      </c>
      <c r="B100" s="3" t="str">
        <f>IFERROR(VLOOKUP($A100,Entries!$A:$F,2,FALSE),"")</f>
        <v>I2</v>
      </c>
      <c r="C100" s="3" t="str">
        <f>IFERROR(VLOOKUP($A100,Entries!$A:$F,4,FALSE),"")</f>
        <v>Sue Dawson</v>
      </c>
      <c r="D100" s="3" t="str">
        <f>IFERROR(VLOOKUP($A100,Entries!$A:$F,5,FALSE),"")</f>
        <v>Glen Douglas</v>
      </c>
      <c r="E100" s="3" t="str">
        <f>IFERROR(VLOOKUP($A100,Entries!$A:$F,6,FALSE),"")</f>
        <v>Bewdley</v>
      </c>
      <c r="F100" s="35" t="str">
        <f>IFERROR(VLOOKUP($A100,'80 G'!$A:$J,10,FALSE),"")</f>
        <v/>
      </c>
      <c r="G100" s="35" t="str">
        <f>IFERROR(VLOOKUP($A100,'80 H'!$A:$J,10,FALSE),"")</f>
        <v/>
      </c>
      <c r="H100" s="35">
        <f>IFERROR(VLOOKUP($A100,'80 I'!$A:$J,10,FALSE),"")</f>
        <v>31</v>
      </c>
      <c r="I100" s="35"/>
      <c r="J100" s="35">
        <f t="shared" si="16"/>
        <v>31</v>
      </c>
      <c r="K100" s="36">
        <f>IFERROR(RANK(J100,J97:J100,1),4)</f>
        <v>2</v>
      </c>
      <c r="L100" s="44"/>
      <c r="M100" s="44"/>
    </row>
    <row r="101" spans="1:13" ht="7.5" customHeight="1" x14ac:dyDescent="0.25">
      <c r="A101" s="37"/>
      <c r="B101" s="30" t="str">
        <f>IFERROR(VLOOKUP($A101,Entries!$A:$F,2,FALSE),"")</f>
        <v/>
      </c>
      <c r="C101" s="30" t="str">
        <f>IFERROR(VLOOKUP($A101,Entries!$A:$F,4,FALSE),"")</f>
        <v/>
      </c>
      <c r="D101" s="30" t="str">
        <f>IFERROR(VLOOKUP($A101,Entries!$A:$F,5,FALSE),"")</f>
        <v/>
      </c>
      <c r="E101" s="30" t="str">
        <f>IFERROR(VLOOKUP($A101,Entries!$A:$F,6,FALSE),"")</f>
        <v/>
      </c>
      <c r="F101" s="26" t="str">
        <f>IFERROR(VLOOKUP($A101,'90 A'!$A:$J,10,FALSE),"")</f>
        <v/>
      </c>
      <c r="G101" s="26" t="str">
        <f>IFERROR(VLOOKUP($A101,#REF!,10,FALSE),"")</f>
        <v/>
      </c>
      <c r="H101" s="26" t="str">
        <f>IFERROR(VLOOKUP($A101,#REF!,10,FALSE),"")</f>
        <v/>
      </c>
      <c r="I101" s="26"/>
      <c r="L101" s="45"/>
      <c r="M101" s="45"/>
    </row>
    <row r="102" spans="1:13" ht="14.25" customHeight="1" x14ac:dyDescent="0.2">
      <c r="A102" s="40">
        <v>424</v>
      </c>
      <c r="B102" s="3" t="str">
        <f>IFERROR(VLOOKUP($A102,Entries!$A:$F,2,FALSE),"")</f>
        <v>I2</v>
      </c>
      <c r="C102" s="3" t="str">
        <f>IFERROR(VLOOKUP($A102,Entries!$A:$F,4,FALSE),"")</f>
        <v>Chloe Hayward</v>
      </c>
      <c r="D102" s="3" t="str">
        <f>IFERROR(VLOOKUP($A102,Entries!$A:$F,5,FALSE),"")</f>
        <v>Clarione</v>
      </c>
      <c r="E102" s="3" t="str">
        <f>IFERROR(VLOOKUP($A102,Entries!$A:$F,6,FALSE),"")</f>
        <v>Bromyard</v>
      </c>
      <c r="F102" s="35" t="str">
        <f>IFERROR(VLOOKUP($A102,'80 G'!$A:$J,10,FALSE),"")</f>
        <v/>
      </c>
      <c r="G102" s="35" t="str">
        <f>IFERROR(VLOOKUP($A102,'80 H'!$A:$J,10,FALSE),"")</f>
        <v/>
      </c>
      <c r="H102" s="35" t="str">
        <f>IFERROR(VLOOKUP($A102,'80 I'!$A:$J,10,FALSE),"")</f>
        <v>W</v>
      </c>
      <c r="I102" s="35"/>
      <c r="J102" s="35">
        <f t="shared" ref="J102:J105" si="17">IF(F102="E","E",IF(G102="E","E",IF(H102="E","E",IF(I102="E","E",IF(F102="R","R",IF(G102="R","R",IF(H102="R","R",IF(I102="R","R",IF(F102="WD","WD",IF(G102="WD","WD",IF(H102="WD","WD",IF(I102="WD","WD",SUM($F102:$I102)))))))))))))</f>
        <v>0</v>
      </c>
      <c r="K102" s="36">
        <f>IFERROR(RANK(J102,J102:J105,1),4)</f>
        <v>1</v>
      </c>
      <c r="L102" s="41">
        <v>140.9</v>
      </c>
      <c r="M102" s="42">
        <f>IFERROR(RANK(L102,L$97:L$115,1),"")</f>
        <v>3</v>
      </c>
    </row>
    <row r="103" spans="1:13" ht="14.25" customHeight="1" x14ac:dyDescent="0.2">
      <c r="A103" s="40">
        <v>425</v>
      </c>
      <c r="B103" s="3" t="str">
        <f>IFERROR(VLOOKUP($A103,Entries!$A:$F,2,FALSE),"")</f>
        <v>I2</v>
      </c>
      <c r="C103" s="3" t="str">
        <f>IFERROR(VLOOKUP($A103,Entries!$A:$F,4,FALSE),"")</f>
        <v>Nardia Lewis</v>
      </c>
      <c r="D103" s="3" t="str">
        <f>IFERROR(VLOOKUP($A103,Entries!$A:$F,5,FALSE),"")</f>
        <v>Gala Casino King</v>
      </c>
      <c r="E103" s="3" t="str">
        <f>IFERROR(VLOOKUP($A103,Entries!$A:$F,6,FALSE),"")</f>
        <v>Bromyard</v>
      </c>
      <c r="F103" s="35" t="str">
        <f>IFERROR(VLOOKUP($A103,'80 G'!$A:$J,10,FALSE),"")</f>
        <v/>
      </c>
      <c r="G103" s="35" t="str">
        <f>IFERROR(VLOOKUP($A103,'80 H'!$A:$J,10,FALSE),"")</f>
        <v/>
      </c>
      <c r="H103" s="35">
        <f>IFERROR(VLOOKUP($A103,'80 I'!$A:$J,10,FALSE),"")</f>
        <v>66.8</v>
      </c>
      <c r="I103" s="35"/>
      <c r="J103" s="35">
        <f t="shared" si="17"/>
        <v>66.8</v>
      </c>
      <c r="K103" s="36">
        <f>IFERROR(RANK(J103,J102:J105,1),4)</f>
        <v>4</v>
      </c>
      <c r="L103" s="43"/>
      <c r="M103" s="43"/>
    </row>
    <row r="104" spans="1:13" ht="14.25" customHeight="1" x14ac:dyDescent="0.2">
      <c r="A104" s="40">
        <v>426</v>
      </c>
      <c r="B104" s="3" t="str">
        <f>IFERROR(VLOOKUP($A104,Entries!$A:$F,2,FALSE),"")</f>
        <v>I2</v>
      </c>
      <c r="C104" s="3" t="str">
        <f>IFERROR(VLOOKUP($A104,Entries!$A:$F,4,FALSE),"")</f>
        <v>Georgie Toole</v>
      </c>
      <c r="D104" s="3" t="str">
        <f>IFERROR(VLOOKUP($A104,Entries!$A:$F,5,FALSE),"")</f>
        <v>Kissemmie Midnight Magic</v>
      </c>
      <c r="E104" s="3" t="str">
        <f>IFERROR(VLOOKUP($A104,Entries!$A:$F,6,FALSE),"")</f>
        <v>Bromyard</v>
      </c>
      <c r="F104" s="35" t="str">
        <f>IFERROR(VLOOKUP($A104,'80 G'!$A:$J,10,FALSE),"")</f>
        <v/>
      </c>
      <c r="G104" s="35" t="str">
        <f>IFERROR(VLOOKUP($A104,'80 H'!$A:$J,10,FALSE),"")</f>
        <v/>
      </c>
      <c r="H104" s="35">
        <f>IFERROR(VLOOKUP($A104,'80 I'!$A:$J,10,FALSE),"")</f>
        <v>26.8</v>
      </c>
      <c r="I104" s="35"/>
      <c r="J104" s="35">
        <f t="shared" si="17"/>
        <v>26.8</v>
      </c>
      <c r="K104" s="36">
        <f>IFERROR(RANK(J104,J102:J105,1),4)</f>
        <v>2</v>
      </c>
      <c r="L104" s="43"/>
      <c r="M104" s="43"/>
    </row>
    <row r="105" spans="1:13" ht="14.25" customHeight="1" x14ac:dyDescent="0.2">
      <c r="A105" s="40">
        <v>427</v>
      </c>
      <c r="B105" s="3" t="str">
        <f>IFERROR(VLOOKUP($A105,Entries!$A:$F,2,FALSE),"")</f>
        <v>I2</v>
      </c>
      <c r="C105" s="3" t="str">
        <f>IFERROR(VLOOKUP($A105,Entries!$A:$F,4,FALSE),"")</f>
        <v>Jill Cartlidge</v>
      </c>
      <c r="D105" s="3" t="str">
        <f>IFERROR(VLOOKUP($A105,Entries!$A:$F,5,FALSE),"")</f>
        <v>Manuka Bay</v>
      </c>
      <c r="E105" s="3" t="str">
        <f>IFERROR(VLOOKUP($A105,Entries!$A:$F,6,FALSE),"")</f>
        <v>Bromyard</v>
      </c>
      <c r="F105" s="35" t="str">
        <f>IFERROR(VLOOKUP($A105,'80 G'!$A:$J,10,FALSE),"")</f>
        <v/>
      </c>
      <c r="G105" s="35" t="str">
        <f>IFERROR(VLOOKUP($A105,'80 H'!$A:$J,10,FALSE),"")</f>
        <v/>
      </c>
      <c r="H105" s="35">
        <f>IFERROR(VLOOKUP($A105,'80 I'!$A:$J,10,FALSE),"")</f>
        <v>47.3</v>
      </c>
      <c r="I105" s="35"/>
      <c r="J105" s="35">
        <f t="shared" si="17"/>
        <v>47.3</v>
      </c>
      <c r="K105" s="36">
        <f>IFERROR(RANK(J105,J102:J105,1),4)</f>
        <v>3</v>
      </c>
      <c r="L105" s="44"/>
      <c r="M105" s="44"/>
    </row>
    <row r="106" spans="1:13" ht="7.5" customHeight="1" x14ac:dyDescent="0.25">
      <c r="A106" s="37"/>
      <c r="B106" s="30" t="str">
        <f>IFERROR(VLOOKUP($A106,Entries!$A:$F,2,FALSE),"")</f>
        <v/>
      </c>
      <c r="C106" s="30" t="str">
        <f>IFERROR(VLOOKUP($A106,Entries!$A:$F,4,FALSE),"")</f>
        <v/>
      </c>
      <c r="D106" s="30" t="str">
        <f>IFERROR(VLOOKUP($A106,Entries!$A:$F,5,FALSE),"")</f>
        <v/>
      </c>
      <c r="E106" s="30" t="str">
        <f>IFERROR(VLOOKUP($A106,Entries!$A:$F,6,FALSE),"")</f>
        <v/>
      </c>
      <c r="F106" s="26" t="str">
        <f>IFERROR(VLOOKUP($A106,'90 A'!$A:$J,10,FALSE),"")</f>
        <v/>
      </c>
      <c r="G106" s="26" t="str">
        <f>IFERROR(VLOOKUP($A106,#REF!,10,FALSE),"")</f>
        <v/>
      </c>
      <c r="H106" s="26" t="str">
        <f>IFERROR(VLOOKUP($A106,#REF!,10,FALSE),"")</f>
        <v/>
      </c>
      <c r="I106" s="26"/>
      <c r="L106" s="45"/>
      <c r="M106" s="45"/>
    </row>
    <row r="107" spans="1:13" ht="14.25" customHeight="1" x14ac:dyDescent="0.2">
      <c r="A107" s="40">
        <v>414</v>
      </c>
      <c r="B107" s="3" t="str">
        <f>IFERROR(VLOOKUP($A107,Entries!$A:$F,2,FALSE),"")</f>
        <v>I2</v>
      </c>
      <c r="C107" s="3" t="str">
        <f>IFERROR(VLOOKUP($A107,Entries!$A:$F,4,FALSE),"")</f>
        <v>Victoria Gregg</v>
      </c>
      <c r="D107" s="3" t="str">
        <f>IFERROR(VLOOKUP($A107,Entries!$A:$F,5,FALSE),"")</f>
        <v>Langson Governor</v>
      </c>
      <c r="E107" s="3" t="str">
        <f>IFERROR(VLOOKUP($A107,Entries!$A:$F,6,FALSE),"")</f>
        <v>Malvern Hills</v>
      </c>
      <c r="F107" s="35" t="str">
        <f>IFERROR(VLOOKUP($A107,'80 G'!$A:$J,10,FALSE),"")</f>
        <v/>
      </c>
      <c r="G107" s="35" t="str">
        <f>IFERROR(VLOOKUP($A107,'80 H'!$A:$J,10,FALSE),"")</f>
        <v/>
      </c>
      <c r="H107" s="35">
        <f>IFERROR(VLOOKUP($A107,'80 I'!$A:$J,10,FALSE),"")</f>
        <v>30.1</v>
      </c>
      <c r="I107" s="35"/>
      <c r="J107" s="35">
        <f t="shared" ref="J107:J110" si="18">IF(F107="E","E",IF(G107="E","E",IF(H107="E","E",IF(I107="E","E",IF(F107="R","R",IF(G107="R","R",IF(H107="R","R",IF(I107="R","R",IF(F107="WD","WD",IF(G107="WD","WD",IF(H107="WD","WD",IF(I107="WD","WD",SUM($F107:$I107)))))))))))))</f>
        <v>30.1</v>
      </c>
      <c r="K107" s="36">
        <f>IFERROR(RANK(J107,J107:J110,1),4)</f>
        <v>2</v>
      </c>
      <c r="L107" s="41" t="str">
        <f>IF(COUNTIF(J107:J110,"&gt;0")&lt;3,"E",(IF(COUNTIF(K107:K110,1)=4,SUMIF(K107:K110,1,J107:J110)/4*3,SUMIF(K107:K110,1,J107:J110))+(IF(COUNTIF(K107:K110,2)=3,SUMIF(K107:K110,2,J107:J110)/3*2,SUMIF(K107:K110,2,J107:J110))+(IF(COUNTIF(K107:K110,3)=2,SUMIF(K107:K110,3,J107:J110)/2,SUMIF(K107:K110,3,J107:J110))))))</f>
        <v>E</v>
      </c>
      <c r="M107" s="42" t="str">
        <f>IFERROR(RANK(L107,L$97:L$115,1),"")</f>
        <v/>
      </c>
    </row>
    <row r="108" spans="1:13" ht="14.25" customHeight="1" x14ac:dyDescent="0.2">
      <c r="A108" s="40">
        <v>421</v>
      </c>
      <c r="B108" s="3" t="str">
        <f>IFERROR(VLOOKUP($A108,Entries!$A:$F,2,FALSE),"")</f>
        <v>I2</v>
      </c>
      <c r="C108" s="3" t="str">
        <f>IFERROR(VLOOKUP($A108,Entries!$A:$F,4,FALSE),"")</f>
        <v>Camilla Esling</v>
      </c>
      <c r="D108" s="3" t="str">
        <f>IFERROR(VLOOKUP($A108,Entries!$A:$F,5,FALSE),"")</f>
        <v>Teds Rainbow</v>
      </c>
      <c r="E108" s="3" t="str">
        <f>IFERROR(VLOOKUP($A108,Entries!$A:$F,6,FALSE),"")</f>
        <v>Malvern Hills</v>
      </c>
      <c r="F108" s="35" t="str">
        <f>IFERROR(VLOOKUP($A108,'80 G'!$A:$J,10,FALSE),"")</f>
        <v/>
      </c>
      <c r="G108" s="35" t="str">
        <f>IFERROR(VLOOKUP($A108,'80 H'!$A:$J,10,FALSE),"")</f>
        <v/>
      </c>
      <c r="H108" s="35" t="str">
        <f>IFERROR(VLOOKUP($A108,'80 I'!$A:$J,10,FALSE),"")</f>
        <v>R</v>
      </c>
      <c r="I108" s="35"/>
      <c r="J108" s="35" t="str">
        <f t="shared" si="18"/>
        <v>R</v>
      </c>
      <c r="K108" s="36">
        <f>IFERROR(RANK(J108,J107:J110,1),4)</f>
        <v>4</v>
      </c>
      <c r="L108" s="43"/>
      <c r="M108" s="43"/>
    </row>
    <row r="109" spans="1:13" ht="14.25" customHeight="1" x14ac:dyDescent="0.2">
      <c r="A109" s="40">
        <v>422</v>
      </c>
      <c r="B109" s="3" t="str">
        <f>IFERROR(VLOOKUP($A109,Entries!$A:$F,2,FALSE),"")</f>
        <v>I2</v>
      </c>
      <c r="C109" s="3" t="str">
        <f>IFERROR(VLOOKUP($A109,Entries!$A:$F,4,FALSE),"")</f>
        <v>Steph Woolley</v>
      </c>
      <c r="D109" s="3" t="str">
        <f>IFERROR(VLOOKUP($A109,Entries!$A:$F,5,FALSE),"")</f>
        <v>A Lot About Lexy</v>
      </c>
      <c r="E109" s="3" t="str">
        <f>IFERROR(VLOOKUP($A109,Entries!$A:$F,6,FALSE),"")</f>
        <v>Malvern Hills</v>
      </c>
      <c r="F109" s="35" t="str">
        <f>IFERROR(VLOOKUP($A109,'80 G'!$A:$J,10,FALSE),"")</f>
        <v/>
      </c>
      <c r="G109" s="35" t="str">
        <f>IFERROR(VLOOKUP($A109,'80 H'!$A:$J,10,FALSE),"")</f>
        <v/>
      </c>
      <c r="H109" s="35" t="str">
        <f>IFERROR(VLOOKUP($A109,'80 I'!$A:$J,10,FALSE),"")</f>
        <v>R</v>
      </c>
      <c r="I109" s="35"/>
      <c r="J109" s="35" t="str">
        <f t="shared" si="18"/>
        <v>R</v>
      </c>
      <c r="K109" s="36">
        <f>IFERROR(RANK(J109,J107:J110,1),4)</f>
        <v>4</v>
      </c>
      <c r="L109" s="43"/>
      <c r="M109" s="43"/>
    </row>
    <row r="110" spans="1:13" ht="14.25" customHeight="1" x14ac:dyDescent="0.2">
      <c r="A110" s="40">
        <v>423</v>
      </c>
      <c r="B110" s="3" t="str">
        <f>IFERROR(VLOOKUP($A110,Entries!$A:$F,2,FALSE),"")</f>
        <v>I2</v>
      </c>
      <c r="C110" s="3" t="str">
        <f>IFERROR(VLOOKUP($A110,Entries!$A:$F,4,FALSE),"")</f>
        <v>Liz Wise</v>
      </c>
      <c r="D110" s="3" t="str">
        <f>IFERROR(VLOOKUP($A110,Entries!$A:$F,5,FALSE),"")</f>
        <v>Showtime Jazz</v>
      </c>
      <c r="E110" s="3" t="str">
        <f>IFERROR(VLOOKUP($A110,Entries!$A:$F,6,FALSE),"")</f>
        <v>Malvern Hills</v>
      </c>
      <c r="F110" s="35" t="str">
        <f>IFERROR(VLOOKUP($A110,'80 G'!$A:$J,10,FALSE),"")</f>
        <v/>
      </c>
      <c r="G110" s="35" t="str">
        <f>IFERROR(VLOOKUP($A110,'80 H'!$A:$J,10,FALSE),"")</f>
        <v/>
      </c>
      <c r="H110" s="35" t="str">
        <f>IFERROR(VLOOKUP($A110,'80 I'!$A:$J,10,FALSE),"")</f>
        <v>W</v>
      </c>
      <c r="I110" s="35"/>
      <c r="J110" s="35">
        <f t="shared" si="18"/>
        <v>0</v>
      </c>
      <c r="K110" s="36">
        <f>IFERROR(RANK(J110,J107:J110,1),4)</f>
        <v>1</v>
      </c>
      <c r="L110" s="44"/>
      <c r="M110" s="44"/>
    </row>
    <row r="111" spans="1:13" ht="7.5" customHeight="1" x14ac:dyDescent="0.25">
      <c r="A111" s="37"/>
      <c r="B111" s="30" t="str">
        <f>IFERROR(VLOOKUP($A111,Entries!$A:$F,2,FALSE),"")</f>
        <v/>
      </c>
      <c r="C111" s="30" t="str">
        <f>IFERROR(VLOOKUP($A111,Entries!$A:$F,4,FALSE),"")</f>
        <v/>
      </c>
      <c r="D111" s="30" t="str">
        <f>IFERROR(VLOOKUP($A111,Entries!$A:$F,5,FALSE),"")</f>
        <v/>
      </c>
      <c r="E111" s="30" t="str">
        <f>IFERROR(VLOOKUP($A111,Entries!$A:$F,6,FALSE),"")</f>
        <v/>
      </c>
      <c r="F111" s="26" t="str">
        <f>IFERROR(VLOOKUP($A111,'90 A'!$A:$J,10,FALSE),"")</f>
        <v/>
      </c>
      <c r="G111" s="26" t="str">
        <f>IFERROR(VLOOKUP($A111,#REF!,10,FALSE),"")</f>
        <v/>
      </c>
      <c r="H111" s="26" t="str">
        <f>IFERROR(VLOOKUP($A111,#REF!,10,FALSE),"")</f>
        <v/>
      </c>
      <c r="I111" s="26"/>
      <c r="L111" s="45"/>
      <c r="M111" s="45"/>
    </row>
    <row r="112" spans="1:13" ht="14.25" customHeight="1" x14ac:dyDescent="0.2">
      <c r="A112" s="40">
        <v>412</v>
      </c>
      <c r="B112" s="3" t="str">
        <f>IFERROR(VLOOKUP($A112,Entries!$A:$F,2,FALSE),"")</f>
        <v>I2</v>
      </c>
      <c r="C112" s="3" t="str">
        <f>IFERROR(VLOOKUP($A112,Entries!$A:$F,4,FALSE),"")</f>
        <v>Louise Esson</v>
      </c>
      <c r="D112" s="3" t="str">
        <f>IFERROR(VLOOKUP($A112,Entries!$A:$F,5,FALSE),"")</f>
        <v>Buff Beauty</v>
      </c>
      <c r="E112" s="3" t="str">
        <f>IFERROR(VLOOKUP($A112,Entries!$A:$F,6,FALSE),"")</f>
        <v>Shropshire Sharks</v>
      </c>
      <c r="F112" s="35" t="str">
        <f>IFERROR(VLOOKUP($A112,'80 G'!$A:$J,10,FALSE),"")</f>
        <v/>
      </c>
      <c r="G112" s="35" t="str">
        <f>IFERROR(VLOOKUP($A112,'80 H'!$A:$J,10,FALSE),"")</f>
        <v/>
      </c>
      <c r="H112" s="35">
        <f>IFERROR(VLOOKUP($A112,'80 I'!$A:$J,10,FALSE),"")</f>
        <v>30.5</v>
      </c>
      <c r="I112" s="35"/>
      <c r="J112" s="35">
        <f t="shared" ref="J112:J115" si="19">IF(F112="E","E",IF(G112="E","E",IF(H112="E","E",IF(I112="E","E",IF(F112="R","R",IF(G112="R","R",IF(H112="R","R",IF(I112="R","R",IF(F112="WD","WD",IF(G112="WD","WD",IF(H112="WD","WD",IF(I112="WD","WD",SUM($F112:$I112)))))))))))))</f>
        <v>30.5</v>
      </c>
      <c r="K112" s="36">
        <f>IFERROR(RANK(J112,J112:J115,1),4)</f>
        <v>3</v>
      </c>
      <c r="L112" s="41">
        <v>127.5</v>
      </c>
      <c r="M112" s="42">
        <f>IFERROR(RANK(L112,L$97:L$115,1),"")</f>
        <v>2</v>
      </c>
    </row>
    <row r="113" spans="1:13" ht="14.25" customHeight="1" x14ac:dyDescent="0.2">
      <c r="A113" s="40">
        <v>413</v>
      </c>
      <c r="B113" s="3" t="str">
        <f>IFERROR(VLOOKUP($A113,Entries!$A:$F,2,FALSE),"")</f>
        <v>I2</v>
      </c>
      <c r="C113" s="3" t="str">
        <f>IFERROR(VLOOKUP($A113,Entries!$A:$F,4,FALSE),"")</f>
        <v>Lou Burns</v>
      </c>
      <c r="D113" s="3" t="str">
        <f>IFERROR(VLOOKUP($A113,Entries!$A:$F,5,FALSE),"")</f>
        <v>Emir Bagatelle (ROR)</v>
      </c>
      <c r="E113" s="3" t="str">
        <f>IFERROR(VLOOKUP($A113,Entries!$A:$F,6,FALSE),"")</f>
        <v>Shropshire Sharks</v>
      </c>
      <c r="F113" s="35" t="str">
        <f>IFERROR(VLOOKUP($A113,'80 G'!$A:$J,10,FALSE),"")</f>
        <v/>
      </c>
      <c r="G113" s="35" t="str">
        <f>IFERROR(VLOOKUP($A113,'80 H'!$A:$J,10,FALSE),"")</f>
        <v/>
      </c>
      <c r="H113" s="35">
        <f>IFERROR(VLOOKUP($A113,'80 I'!$A:$J,10,FALSE),"")</f>
        <v>29</v>
      </c>
      <c r="I113" s="35"/>
      <c r="J113" s="35">
        <f t="shared" si="19"/>
        <v>29</v>
      </c>
      <c r="K113" s="36">
        <f>IFERROR(RANK(J113,J112:J115,1),4)</f>
        <v>2</v>
      </c>
      <c r="L113" s="43"/>
      <c r="M113" s="43"/>
    </row>
    <row r="114" spans="1:13" ht="14.25" customHeight="1" x14ac:dyDescent="0.2">
      <c r="A114" s="40">
        <v>419</v>
      </c>
      <c r="B114" s="3" t="str">
        <f>IFERROR(VLOOKUP($A114,Entries!$A:$F,2,FALSE),"")</f>
        <v>I2</v>
      </c>
      <c r="C114" s="3" t="str">
        <f>IFERROR(VLOOKUP($A114,Entries!$A:$F,4,FALSE),"")</f>
        <v>Terri Preece</v>
      </c>
      <c r="D114" s="3" t="str">
        <f>IFERROR(VLOOKUP($A114,Entries!$A:$F,5,FALSE),"")</f>
        <v>Smart</v>
      </c>
      <c r="E114" s="3" t="str">
        <f>IFERROR(VLOOKUP($A114,Entries!$A:$F,6,FALSE),"")</f>
        <v>Shropshire Sharks</v>
      </c>
      <c r="F114" s="35" t="str">
        <f>IFERROR(VLOOKUP($A114,'80 G'!$A:$J,10,FALSE),"")</f>
        <v/>
      </c>
      <c r="G114" s="35" t="str">
        <f>IFERROR(VLOOKUP($A114,'80 H'!$A:$J,10,FALSE),"")</f>
        <v/>
      </c>
      <c r="H114" s="35" t="str">
        <f>IFERROR(VLOOKUP($A114,'80 I'!$A:$J,10,FALSE),"")</f>
        <v>W</v>
      </c>
      <c r="I114" s="35"/>
      <c r="J114" s="35">
        <f t="shared" si="19"/>
        <v>0</v>
      </c>
      <c r="K114" s="36">
        <f>IFERROR(RANK(J114,J112:J115,1),4)</f>
        <v>1</v>
      </c>
      <c r="L114" s="43"/>
      <c r="M114" s="43"/>
    </row>
    <row r="115" spans="1:13" ht="14.25" customHeight="1" x14ac:dyDescent="0.2">
      <c r="A115" s="40">
        <v>420</v>
      </c>
      <c r="B115" s="3" t="str">
        <f>IFERROR(VLOOKUP($A115,Entries!$A:$F,2,FALSE),"")</f>
        <v>I2</v>
      </c>
      <c r="C115" s="3" t="str">
        <f>IFERROR(VLOOKUP($A115,Entries!$A:$F,4,FALSE),"")</f>
        <v>Kim Rawlings</v>
      </c>
      <c r="D115" s="3" t="str">
        <f>IFERROR(VLOOKUP($A115,Entries!$A:$F,5,FALSE),"")</f>
        <v>Pilsbury Prince</v>
      </c>
      <c r="E115" s="3" t="str">
        <f>IFERROR(VLOOKUP($A115,Entries!$A:$F,6,FALSE),"")</f>
        <v>Shropshire Sharks</v>
      </c>
      <c r="F115" s="35" t="str">
        <f>IFERROR(VLOOKUP($A115,'80 G'!$A:$J,10,FALSE),"")</f>
        <v/>
      </c>
      <c r="G115" s="35" t="str">
        <f>IFERROR(VLOOKUP($A115,'80 H'!$A:$J,10,FALSE),"")</f>
        <v/>
      </c>
      <c r="H115" s="35">
        <f>IFERROR(VLOOKUP($A115,'80 I'!$A:$J,10,FALSE),"")</f>
        <v>68</v>
      </c>
      <c r="I115" s="35"/>
      <c r="J115" s="35">
        <f t="shared" si="19"/>
        <v>68</v>
      </c>
      <c r="K115" s="36">
        <f>IFERROR(RANK(J115,J112:J115,1),4)</f>
        <v>4</v>
      </c>
      <c r="L115" s="44"/>
      <c r="M115" s="44"/>
    </row>
  </sheetData>
  <conditionalFormatting sqref="A4:A7 A9:A12 A14:A17 A19:A22 A24:A27 A29:A32">
    <cfRule type="expression" dxfId="27" priority="34">
      <formula>A4=""</formula>
    </cfRule>
  </conditionalFormatting>
  <conditionalFormatting sqref="J4:J7 J9:J12 J14:J17 J19:J22 J24:J27 J29:J32">
    <cfRule type="expression" dxfId="26" priority="33">
      <formula>J4=0</formula>
    </cfRule>
  </conditionalFormatting>
  <conditionalFormatting sqref="A79:A82 A84:A87">
    <cfRule type="expression" dxfId="25" priority="32">
      <formula>A79=""</formula>
    </cfRule>
  </conditionalFormatting>
  <conditionalFormatting sqref="J79:J82 J84:J87">
    <cfRule type="expression" dxfId="24" priority="31">
      <formula>J79=0</formula>
    </cfRule>
  </conditionalFormatting>
  <conditionalFormatting sqref="A97:A100 A102:A105">
    <cfRule type="expression" dxfId="23" priority="30">
      <formula>A97=""</formula>
    </cfRule>
  </conditionalFormatting>
  <conditionalFormatting sqref="J97:J100 J102:J105">
    <cfRule type="expression" dxfId="22" priority="29">
      <formula>J97=0</formula>
    </cfRule>
  </conditionalFormatting>
  <conditionalFormatting sqref="A107:A110">
    <cfRule type="expression" dxfId="21" priority="28">
      <formula>A107=""</formula>
    </cfRule>
  </conditionalFormatting>
  <conditionalFormatting sqref="J107:J110">
    <cfRule type="expression" dxfId="20" priority="27">
      <formula>J107=0</formula>
    </cfRule>
  </conditionalFormatting>
  <conditionalFormatting sqref="A112:A115">
    <cfRule type="expression" dxfId="19" priority="26">
      <formula>A112=""</formula>
    </cfRule>
  </conditionalFormatting>
  <conditionalFormatting sqref="J112:J115">
    <cfRule type="expression" dxfId="18" priority="25">
      <formula>J112=0</formula>
    </cfRule>
  </conditionalFormatting>
  <conditionalFormatting sqref="A34:A37">
    <cfRule type="expression" dxfId="17" priority="18">
      <formula>A34=""</formula>
    </cfRule>
  </conditionalFormatting>
  <conditionalFormatting sqref="J34:J37">
    <cfRule type="expression" dxfId="16" priority="17">
      <formula>J34=0</formula>
    </cfRule>
  </conditionalFormatting>
  <conditionalFormatting sqref="J41:J44">
    <cfRule type="expression" dxfId="15" priority="15">
      <formula>J41=0</formula>
    </cfRule>
  </conditionalFormatting>
  <conditionalFormatting sqref="J56:J59">
    <cfRule type="expression" dxfId="14" priority="9">
      <formula>J56=0</formula>
    </cfRule>
  </conditionalFormatting>
  <conditionalFormatting sqref="A41:A44">
    <cfRule type="expression" dxfId="13" priority="16">
      <formula>A41=""</formula>
    </cfRule>
  </conditionalFormatting>
  <conditionalFormatting sqref="J66:J69">
    <cfRule type="expression" dxfId="12" priority="5">
      <formula>J66=0</formula>
    </cfRule>
  </conditionalFormatting>
  <conditionalFormatting sqref="A46:A49">
    <cfRule type="expression" dxfId="11" priority="14">
      <formula>A46=""</formula>
    </cfRule>
  </conditionalFormatting>
  <conditionalFormatting sqref="J46:J49">
    <cfRule type="expression" dxfId="10" priority="13">
      <formula>J46=0</formula>
    </cfRule>
  </conditionalFormatting>
  <conditionalFormatting sqref="A51:A54">
    <cfRule type="expression" dxfId="9" priority="12">
      <formula>A51=""</formula>
    </cfRule>
  </conditionalFormatting>
  <conditionalFormatting sqref="J51:J54">
    <cfRule type="expression" dxfId="8" priority="11">
      <formula>J51=0</formula>
    </cfRule>
  </conditionalFormatting>
  <conditionalFormatting sqref="J71:J74">
    <cfRule type="expression" dxfId="7" priority="3">
      <formula>J71=0</formula>
    </cfRule>
  </conditionalFormatting>
  <conditionalFormatting sqref="A56:A59">
    <cfRule type="expression" dxfId="6" priority="10">
      <formula>A56=""</formula>
    </cfRule>
  </conditionalFormatting>
  <conditionalFormatting sqref="J89:J92">
    <cfRule type="expression" dxfId="5" priority="1">
      <formula>J89=0</formula>
    </cfRule>
  </conditionalFormatting>
  <conditionalFormatting sqref="A61:A64">
    <cfRule type="expression" dxfId="4" priority="8">
      <formula>A61=""</formula>
    </cfRule>
  </conditionalFormatting>
  <conditionalFormatting sqref="J61:J64">
    <cfRule type="expression" dxfId="3" priority="7">
      <formula>J61=0</formula>
    </cfRule>
  </conditionalFormatting>
  <conditionalFormatting sqref="A66:A69">
    <cfRule type="expression" dxfId="2" priority="6">
      <formula>A66=""</formula>
    </cfRule>
  </conditionalFormatting>
  <conditionalFormatting sqref="A71:A74">
    <cfRule type="expression" dxfId="1" priority="4">
      <formula>A71=""</formula>
    </cfRule>
  </conditionalFormatting>
  <conditionalFormatting sqref="A89:A92">
    <cfRule type="expression" dxfId="0" priority="2">
      <formula>A89=""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rowBreaks count="2" manualBreakCount="2">
    <brk id="75" max="12" man="1"/>
    <brk id="9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0"/>
  <sheetViews>
    <sheetView zoomScaleNormal="100" workbookViewId="0">
      <pane ySplit="1" topLeftCell="A2" activePane="bottomLeft" state="frozen"/>
      <selection activeCell="F16" sqref="F16"/>
      <selection pane="bottomLeft" activeCell="C81" sqref="C81"/>
    </sheetView>
  </sheetViews>
  <sheetFormatPr defaultRowHeight="15" x14ac:dyDescent="0.25"/>
  <cols>
    <col min="1" max="1" width="13.85546875" style="46" customWidth="1"/>
    <col min="2" max="2" width="13.85546875" style="47" customWidth="1"/>
    <col min="3" max="3" width="13.85546875" style="48" customWidth="1"/>
    <col min="4" max="4" width="13.85546875" style="47" customWidth="1"/>
    <col min="6" max="6" width="18.5703125" bestFit="1" customWidth="1"/>
    <col min="7" max="7" width="8.85546875" customWidth="1"/>
  </cols>
  <sheetData>
    <row r="1" spans="1:7" s="54" customFormat="1" x14ac:dyDescent="0.25">
      <c r="A1" s="51" t="s">
        <v>23</v>
      </c>
      <c r="B1" s="52" t="s">
        <v>18</v>
      </c>
      <c r="C1" s="53" t="s">
        <v>58</v>
      </c>
      <c r="D1" s="52" t="s">
        <v>59</v>
      </c>
      <c r="F1" s="69" t="s">
        <v>538</v>
      </c>
      <c r="G1" s="72">
        <v>200</v>
      </c>
    </row>
    <row r="2" spans="1:7" x14ac:dyDescent="0.25">
      <c r="A2" s="49">
        <v>173</v>
      </c>
      <c r="B2" s="50">
        <v>133</v>
      </c>
      <c r="C2" s="48">
        <f t="shared" ref="C2:C33" si="0">B2/$G$1</f>
        <v>0.66500000000000004</v>
      </c>
      <c r="D2" s="47">
        <f t="shared" ref="D2:D33" si="1">ROUND(100-(B2/$G$1*100),1)</f>
        <v>33.5</v>
      </c>
    </row>
    <row r="3" spans="1:7" x14ac:dyDescent="0.25">
      <c r="A3" s="49">
        <v>172</v>
      </c>
      <c r="B3" s="50">
        <v>116</v>
      </c>
      <c r="C3" s="48">
        <f t="shared" si="0"/>
        <v>0.57999999999999996</v>
      </c>
      <c r="D3" s="47">
        <f t="shared" si="1"/>
        <v>42</v>
      </c>
    </row>
    <row r="4" spans="1:7" x14ac:dyDescent="0.25">
      <c r="A4" s="49">
        <v>171</v>
      </c>
      <c r="B4" s="50">
        <v>131.5</v>
      </c>
      <c r="C4" s="48">
        <f t="shared" si="0"/>
        <v>0.65749999999999997</v>
      </c>
      <c r="D4" s="47">
        <f t="shared" si="1"/>
        <v>34.299999999999997</v>
      </c>
    </row>
    <row r="5" spans="1:7" x14ac:dyDescent="0.25">
      <c r="A5" s="49">
        <v>115</v>
      </c>
      <c r="B5" s="50">
        <v>151.5</v>
      </c>
      <c r="C5" s="48">
        <f t="shared" si="0"/>
        <v>0.75749999999999995</v>
      </c>
      <c r="D5" s="47">
        <f t="shared" si="1"/>
        <v>24.3</v>
      </c>
    </row>
    <row r="6" spans="1:7" x14ac:dyDescent="0.25">
      <c r="A6" s="49">
        <v>201</v>
      </c>
      <c r="B6" s="50">
        <v>142</v>
      </c>
      <c r="C6" s="48">
        <f t="shared" si="0"/>
        <v>0.71</v>
      </c>
      <c r="D6" s="47">
        <f t="shared" si="1"/>
        <v>29</v>
      </c>
    </row>
    <row r="7" spans="1:7" x14ac:dyDescent="0.25">
      <c r="A7" s="49">
        <v>202</v>
      </c>
      <c r="B7" s="50">
        <v>141</v>
      </c>
      <c r="C7" s="48">
        <f t="shared" si="0"/>
        <v>0.70499999999999996</v>
      </c>
      <c r="D7" s="47">
        <f t="shared" si="1"/>
        <v>29.5</v>
      </c>
    </row>
    <row r="8" spans="1:7" x14ac:dyDescent="0.25">
      <c r="A8" s="49">
        <v>203</v>
      </c>
      <c r="B8" s="50">
        <v>144</v>
      </c>
      <c r="C8" s="48">
        <f t="shared" si="0"/>
        <v>0.72</v>
      </c>
      <c r="D8" s="47">
        <f t="shared" si="1"/>
        <v>28</v>
      </c>
    </row>
    <row r="9" spans="1:7" x14ac:dyDescent="0.25">
      <c r="A9" s="49">
        <v>204</v>
      </c>
      <c r="B9" s="50">
        <v>140</v>
      </c>
      <c r="C9" s="48">
        <f t="shared" si="0"/>
        <v>0.7</v>
      </c>
      <c r="D9" s="47">
        <f t="shared" si="1"/>
        <v>30</v>
      </c>
    </row>
    <row r="10" spans="1:7" x14ac:dyDescent="0.25">
      <c r="A10" s="49">
        <v>114</v>
      </c>
      <c r="B10" s="50">
        <v>127.5</v>
      </c>
      <c r="C10" s="48">
        <f t="shared" si="0"/>
        <v>0.63749999999999996</v>
      </c>
      <c r="D10" s="47">
        <f t="shared" si="1"/>
        <v>36.299999999999997</v>
      </c>
    </row>
    <row r="11" spans="1:7" x14ac:dyDescent="0.25">
      <c r="A11" s="49">
        <v>113</v>
      </c>
      <c r="B11" s="50">
        <v>124.5</v>
      </c>
      <c r="C11" s="48">
        <f t="shared" si="0"/>
        <v>0.62250000000000005</v>
      </c>
      <c r="D11" s="47">
        <f t="shared" si="1"/>
        <v>37.799999999999997</v>
      </c>
    </row>
    <row r="12" spans="1:7" x14ac:dyDescent="0.25">
      <c r="A12" s="49">
        <v>120</v>
      </c>
      <c r="B12" s="50">
        <v>141</v>
      </c>
      <c r="C12" s="48">
        <f t="shared" si="0"/>
        <v>0.70499999999999996</v>
      </c>
      <c r="D12" s="47">
        <f t="shared" si="1"/>
        <v>29.5</v>
      </c>
    </row>
    <row r="13" spans="1:7" x14ac:dyDescent="0.25">
      <c r="A13" s="49">
        <v>179</v>
      </c>
      <c r="B13" s="50">
        <v>134</v>
      </c>
      <c r="C13" s="48">
        <f t="shared" si="0"/>
        <v>0.67</v>
      </c>
      <c r="D13" s="47">
        <f t="shared" si="1"/>
        <v>33</v>
      </c>
    </row>
    <row r="14" spans="1:7" x14ac:dyDescent="0.25">
      <c r="A14" s="49">
        <v>119</v>
      </c>
      <c r="B14" s="50">
        <v>127.5</v>
      </c>
      <c r="C14" s="48">
        <f t="shared" si="0"/>
        <v>0.63749999999999996</v>
      </c>
      <c r="D14" s="47">
        <f t="shared" si="1"/>
        <v>36.299999999999997</v>
      </c>
    </row>
    <row r="15" spans="1:7" x14ac:dyDescent="0.25">
      <c r="A15" s="49">
        <v>118</v>
      </c>
      <c r="B15" s="50">
        <v>148.5</v>
      </c>
      <c r="C15" s="48">
        <f t="shared" si="0"/>
        <v>0.74250000000000005</v>
      </c>
      <c r="D15" s="47">
        <f t="shared" si="1"/>
        <v>25.8</v>
      </c>
    </row>
    <row r="16" spans="1:7" x14ac:dyDescent="0.25">
      <c r="A16" s="49">
        <v>178</v>
      </c>
      <c r="B16" s="50">
        <v>130.5</v>
      </c>
      <c r="C16" s="48">
        <f t="shared" si="0"/>
        <v>0.65249999999999997</v>
      </c>
      <c r="D16" s="47">
        <f t="shared" si="1"/>
        <v>34.799999999999997</v>
      </c>
    </row>
    <row r="17" spans="1:4" x14ac:dyDescent="0.25">
      <c r="A17" s="49">
        <v>112</v>
      </c>
      <c r="B17" s="50">
        <v>148.5</v>
      </c>
      <c r="C17" s="48">
        <f t="shared" si="0"/>
        <v>0.74250000000000005</v>
      </c>
      <c r="D17" s="47">
        <f t="shared" si="1"/>
        <v>25.8</v>
      </c>
    </row>
    <row r="18" spans="1:4" x14ac:dyDescent="0.25">
      <c r="A18" s="49">
        <v>111</v>
      </c>
      <c r="B18" s="50">
        <v>127</v>
      </c>
      <c r="C18" s="48">
        <f t="shared" si="0"/>
        <v>0.63500000000000001</v>
      </c>
      <c r="D18" s="47">
        <f t="shared" si="1"/>
        <v>36.5</v>
      </c>
    </row>
    <row r="19" spans="1:4" x14ac:dyDescent="0.25">
      <c r="A19" s="49">
        <v>177</v>
      </c>
      <c r="B19" s="50">
        <v>131.5</v>
      </c>
      <c r="C19" s="48">
        <f t="shared" si="0"/>
        <v>0.65749999999999997</v>
      </c>
      <c r="D19" s="47">
        <f t="shared" si="1"/>
        <v>34.299999999999997</v>
      </c>
    </row>
    <row r="20" spans="1:4" x14ac:dyDescent="0.25">
      <c r="A20" s="49">
        <v>117</v>
      </c>
      <c r="B20" s="50">
        <v>134</v>
      </c>
      <c r="C20" s="48">
        <f t="shared" si="0"/>
        <v>0.67</v>
      </c>
      <c r="D20" s="47">
        <f t="shared" si="1"/>
        <v>33</v>
      </c>
    </row>
    <row r="21" spans="1:4" x14ac:dyDescent="0.25">
      <c r="A21" s="49">
        <v>116</v>
      </c>
      <c r="B21" s="50">
        <v>148.5</v>
      </c>
      <c r="C21" s="48">
        <f t="shared" si="0"/>
        <v>0.74250000000000005</v>
      </c>
      <c r="D21" s="47">
        <f t="shared" si="1"/>
        <v>25.8</v>
      </c>
    </row>
    <row r="22" spans="1:4" x14ac:dyDescent="0.25">
      <c r="A22" s="49">
        <v>209</v>
      </c>
      <c r="B22" s="50">
        <v>129.5</v>
      </c>
      <c r="C22" s="48">
        <f t="shared" si="0"/>
        <v>0.64749999999999996</v>
      </c>
      <c r="D22" s="47">
        <f t="shared" si="1"/>
        <v>35.299999999999997</v>
      </c>
    </row>
    <row r="23" spans="1:4" x14ac:dyDescent="0.25">
      <c r="A23" s="49">
        <v>176</v>
      </c>
      <c r="B23" s="50">
        <v>134.5</v>
      </c>
      <c r="C23" s="48">
        <f t="shared" si="0"/>
        <v>0.67249999999999999</v>
      </c>
      <c r="D23" s="47">
        <f t="shared" si="1"/>
        <v>32.799999999999997</v>
      </c>
    </row>
    <row r="24" spans="1:4" x14ac:dyDescent="0.25">
      <c r="A24" s="49">
        <v>174</v>
      </c>
      <c r="B24" s="50">
        <v>127</v>
      </c>
      <c r="C24" s="48">
        <f t="shared" si="0"/>
        <v>0.63500000000000001</v>
      </c>
      <c r="D24" s="47">
        <f t="shared" si="1"/>
        <v>36.5</v>
      </c>
    </row>
    <row r="25" spans="1:4" x14ac:dyDescent="0.25">
      <c r="A25" s="49">
        <v>205</v>
      </c>
      <c r="B25" s="50">
        <v>143.5</v>
      </c>
      <c r="C25" s="48">
        <f t="shared" si="0"/>
        <v>0.71750000000000003</v>
      </c>
      <c r="D25" s="47">
        <f t="shared" si="1"/>
        <v>28.3</v>
      </c>
    </row>
    <row r="26" spans="1:4" x14ac:dyDescent="0.25">
      <c r="A26" s="49">
        <v>208</v>
      </c>
      <c r="B26" s="50">
        <v>142.5</v>
      </c>
      <c r="C26" s="48">
        <f t="shared" si="0"/>
        <v>0.71250000000000002</v>
      </c>
      <c r="D26" s="47">
        <f t="shared" si="1"/>
        <v>28.8</v>
      </c>
    </row>
    <row r="27" spans="1:4" x14ac:dyDescent="0.25">
      <c r="A27" s="49">
        <v>206</v>
      </c>
      <c r="B27" s="50">
        <v>145.5</v>
      </c>
      <c r="C27" s="48">
        <f t="shared" si="0"/>
        <v>0.72750000000000004</v>
      </c>
      <c r="D27" s="47">
        <f t="shared" si="1"/>
        <v>27.3</v>
      </c>
    </row>
    <row r="28" spans="1:4" x14ac:dyDescent="0.25">
      <c r="A28" s="49">
        <v>207</v>
      </c>
      <c r="B28" s="50">
        <v>135.5</v>
      </c>
      <c r="C28" s="48">
        <f t="shared" si="0"/>
        <v>0.67749999999999999</v>
      </c>
      <c r="D28" s="47">
        <f t="shared" si="1"/>
        <v>32.299999999999997</v>
      </c>
    </row>
    <row r="29" spans="1:4" x14ac:dyDescent="0.25">
      <c r="A29" s="49">
        <v>181</v>
      </c>
      <c r="B29" s="50">
        <v>129</v>
      </c>
      <c r="C29" s="48">
        <f t="shared" si="0"/>
        <v>0.64500000000000002</v>
      </c>
      <c r="D29" s="47">
        <f t="shared" si="1"/>
        <v>35.5</v>
      </c>
    </row>
    <row r="30" spans="1:4" x14ac:dyDescent="0.25">
      <c r="A30" s="49">
        <v>213</v>
      </c>
      <c r="B30" s="50">
        <v>143</v>
      </c>
      <c r="C30" s="48">
        <f t="shared" si="0"/>
        <v>0.71499999999999997</v>
      </c>
      <c r="D30" s="47">
        <f t="shared" si="1"/>
        <v>28.5</v>
      </c>
    </row>
    <row r="31" spans="1:4" x14ac:dyDescent="0.25">
      <c r="A31" s="49">
        <v>183</v>
      </c>
      <c r="B31" s="50">
        <v>144.5</v>
      </c>
      <c r="C31" s="48">
        <f t="shared" si="0"/>
        <v>0.72250000000000003</v>
      </c>
      <c r="D31" s="47">
        <f t="shared" si="1"/>
        <v>27.8</v>
      </c>
    </row>
    <row r="32" spans="1:4" x14ac:dyDescent="0.25">
      <c r="A32" s="49">
        <v>214</v>
      </c>
      <c r="B32" s="50">
        <v>132.5</v>
      </c>
      <c r="C32" s="48">
        <f t="shared" si="0"/>
        <v>0.66249999999999998</v>
      </c>
      <c r="D32" s="47">
        <f t="shared" si="1"/>
        <v>33.799999999999997</v>
      </c>
    </row>
    <row r="33" spans="1:4" x14ac:dyDescent="0.25">
      <c r="A33" s="49">
        <v>182</v>
      </c>
      <c r="B33" s="50">
        <v>127</v>
      </c>
      <c r="C33" s="48">
        <f t="shared" si="0"/>
        <v>0.63500000000000001</v>
      </c>
      <c r="D33" s="47">
        <f t="shared" si="1"/>
        <v>36.5</v>
      </c>
    </row>
    <row r="34" spans="1:4" x14ac:dyDescent="0.25">
      <c r="A34" s="49">
        <v>180</v>
      </c>
      <c r="B34" s="50">
        <v>130.5</v>
      </c>
      <c r="C34" s="48">
        <f t="shared" ref="C34:C65" si="2">B34/$G$1</f>
        <v>0.65249999999999997</v>
      </c>
      <c r="D34" s="47">
        <f t="shared" ref="D34:D65" si="3">ROUND(100-(B34/$G$1*100),1)</f>
        <v>34.799999999999997</v>
      </c>
    </row>
    <row r="35" spans="1:4" x14ac:dyDescent="0.25">
      <c r="A35" s="49">
        <v>124</v>
      </c>
      <c r="B35" s="50">
        <v>139</v>
      </c>
      <c r="C35" s="48">
        <f t="shared" si="2"/>
        <v>0.69499999999999995</v>
      </c>
      <c r="D35" s="47">
        <f t="shared" si="3"/>
        <v>30.5</v>
      </c>
    </row>
    <row r="36" spans="1:4" x14ac:dyDescent="0.25">
      <c r="A36" s="49">
        <v>211</v>
      </c>
      <c r="B36" s="50">
        <v>138</v>
      </c>
      <c r="C36" s="48">
        <f t="shared" si="2"/>
        <v>0.69</v>
      </c>
      <c r="D36" s="47">
        <f t="shared" si="3"/>
        <v>31</v>
      </c>
    </row>
    <row r="37" spans="1:4" x14ac:dyDescent="0.25">
      <c r="A37" s="49">
        <v>122</v>
      </c>
      <c r="B37" s="50">
        <v>153</v>
      </c>
      <c r="C37" s="48">
        <f t="shared" si="2"/>
        <v>0.76500000000000001</v>
      </c>
      <c r="D37" s="47">
        <f t="shared" si="3"/>
        <v>23.5</v>
      </c>
    </row>
    <row r="38" spans="1:4" x14ac:dyDescent="0.25">
      <c r="A38" s="49">
        <v>212</v>
      </c>
      <c r="B38" s="50">
        <v>140</v>
      </c>
      <c r="C38" s="48">
        <f t="shared" si="2"/>
        <v>0.7</v>
      </c>
      <c r="D38" s="47">
        <f t="shared" si="3"/>
        <v>30</v>
      </c>
    </row>
    <row r="39" spans="1:4" x14ac:dyDescent="0.25">
      <c r="A39" s="49">
        <v>210</v>
      </c>
      <c r="B39" s="50">
        <v>133</v>
      </c>
      <c r="C39" s="48">
        <f t="shared" si="2"/>
        <v>0.66500000000000004</v>
      </c>
      <c r="D39" s="47">
        <f t="shared" si="3"/>
        <v>33.5</v>
      </c>
    </row>
    <row r="40" spans="1:4" x14ac:dyDescent="0.25">
      <c r="A40" s="49">
        <v>121</v>
      </c>
      <c r="B40" s="50">
        <v>107</v>
      </c>
      <c r="C40" s="48">
        <f t="shared" si="2"/>
        <v>0.53500000000000003</v>
      </c>
      <c r="D40" s="47">
        <f t="shared" si="3"/>
        <v>46.5</v>
      </c>
    </row>
    <row r="41" spans="1:4" x14ac:dyDescent="0.25">
      <c r="A41" s="49">
        <v>130</v>
      </c>
      <c r="B41" s="50">
        <v>146</v>
      </c>
      <c r="C41" s="48">
        <f t="shared" si="2"/>
        <v>0.73</v>
      </c>
      <c r="D41" s="47">
        <f t="shared" si="3"/>
        <v>27</v>
      </c>
    </row>
    <row r="42" spans="1:4" x14ac:dyDescent="0.25">
      <c r="A42" s="49">
        <v>129</v>
      </c>
      <c r="B42" s="50">
        <v>137.5</v>
      </c>
      <c r="C42" s="48">
        <f t="shared" si="2"/>
        <v>0.6875</v>
      </c>
      <c r="D42" s="47">
        <f t="shared" si="3"/>
        <v>31.3</v>
      </c>
    </row>
    <row r="43" spans="1:4" x14ac:dyDescent="0.25">
      <c r="A43" s="49">
        <v>128</v>
      </c>
      <c r="B43" s="50">
        <v>142.5</v>
      </c>
      <c r="C43" s="48">
        <f t="shared" si="2"/>
        <v>0.71250000000000002</v>
      </c>
      <c r="D43" s="47">
        <f t="shared" si="3"/>
        <v>28.8</v>
      </c>
    </row>
    <row r="44" spans="1:4" x14ac:dyDescent="0.25">
      <c r="A44" s="49">
        <v>126</v>
      </c>
      <c r="B44" s="50">
        <v>137</v>
      </c>
      <c r="C44" s="48">
        <f t="shared" si="2"/>
        <v>0.68500000000000005</v>
      </c>
      <c r="D44" s="47">
        <f t="shared" si="3"/>
        <v>31.5</v>
      </c>
    </row>
    <row r="45" spans="1:4" x14ac:dyDescent="0.25">
      <c r="A45" s="49">
        <v>125</v>
      </c>
      <c r="B45" s="50">
        <v>129</v>
      </c>
      <c r="C45" s="48">
        <f t="shared" si="2"/>
        <v>0.64500000000000002</v>
      </c>
      <c r="D45" s="47">
        <f t="shared" si="3"/>
        <v>35.5</v>
      </c>
    </row>
    <row r="46" spans="1:4" x14ac:dyDescent="0.25">
      <c r="A46" s="49">
        <v>186</v>
      </c>
      <c r="B46" s="50">
        <v>121.5</v>
      </c>
      <c r="C46" s="48">
        <f t="shared" si="2"/>
        <v>0.60750000000000004</v>
      </c>
      <c r="D46" s="47">
        <f t="shared" si="3"/>
        <v>39.299999999999997</v>
      </c>
    </row>
    <row r="47" spans="1:4" x14ac:dyDescent="0.25">
      <c r="A47" s="49">
        <v>184</v>
      </c>
      <c r="B47" s="50">
        <v>141.5</v>
      </c>
      <c r="C47" s="48">
        <f t="shared" si="2"/>
        <v>0.70750000000000002</v>
      </c>
      <c r="D47" s="47">
        <f t="shared" si="3"/>
        <v>29.3</v>
      </c>
    </row>
    <row r="48" spans="1:4" x14ac:dyDescent="0.25">
      <c r="A48" s="49">
        <v>185</v>
      </c>
      <c r="B48" s="50">
        <v>111.5</v>
      </c>
      <c r="C48" s="48">
        <f t="shared" si="2"/>
        <v>0.5575</v>
      </c>
      <c r="D48" s="47">
        <f t="shared" si="3"/>
        <v>44.3</v>
      </c>
    </row>
    <row r="49" spans="1:4" x14ac:dyDescent="0.25">
      <c r="A49" s="49">
        <v>218</v>
      </c>
      <c r="B49" s="50">
        <v>125.5</v>
      </c>
      <c r="C49" s="48">
        <f t="shared" si="2"/>
        <v>0.62749999999999995</v>
      </c>
      <c r="D49" s="47">
        <f t="shared" si="3"/>
        <v>37.299999999999997</v>
      </c>
    </row>
    <row r="50" spans="1:4" x14ac:dyDescent="0.25">
      <c r="A50" s="49">
        <v>217</v>
      </c>
      <c r="B50" s="50">
        <v>141</v>
      </c>
      <c r="C50" s="48">
        <f t="shared" si="2"/>
        <v>0.70499999999999996</v>
      </c>
      <c r="D50" s="47">
        <f t="shared" si="3"/>
        <v>29.5</v>
      </c>
    </row>
    <row r="51" spans="1:4" x14ac:dyDescent="0.25">
      <c r="A51" s="49">
        <v>215</v>
      </c>
      <c r="B51" s="50">
        <v>134</v>
      </c>
      <c r="C51" s="48">
        <f t="shared" si="2"/>
        <v>0.67</v>
      </c>
      <c r="D51" s="47">
        <f t="shared" si="3"/>
        <v>33</v>
      </c>
    </row>
    <row r="52" spans="1:4" x14ac:dyDescent="0.25">
      <c r="A52" s="49">
        <v>216</v>
      </c>
      <c r="B52" s="50">
        <v>136.5</v>
      </c>
      <c r="C52" s="48">
        <f t="shared" si="2"/>
        <v>0.6825</v>
      </c>
      <c r="D52" s="47">
        <f t="shared" si="3"/>
        <v>31.8</v>
      </c>
    </row>
    <row r="53" spans="1:4" x14ac:dyDescent="0.25">
      <c r="A53" s="49">
        <v>142</v>
      </c>
      <c r="B53" s="50">
        <v>123.5</v>
      </c>
      <c r="C53" s="48">
        <f t="shared" si="2"/>
        <v>0.61750000000000005</v>
      </c>
      <c r="D53" s="47">
        <f t="shared" si="3"/>
        <v>38.299999999999997</v>
      </c>
    </row>
    <row r="54" spans="1:4" x14ac:dyDescent="0.25">
      <c r="A54" s="49">
        <v>137</v>
      </c>
      <c r="B54" s="50">
        <v>143</v>
      </c>
      <c r="C54" s="48">
        <f t="shared" si="2"/>
        <v>0.71499999999999997</v>
      </c>
      <c r="D54" s="47">
        <f t="shared" si="3"/>
        <v>28.5</v>
      </c>
    </row>
    <row r="55" spans="1:4" x14ac:dyDescent="0.25">
      <c r="A55" s="49">
        <v>138</v>
      </c>
      <c r="B55" s="50">
        <v>138</v>
      </c>
      <c r="C55" s="48">
        <f t="shared" si="2"/>
        <v>0.69</v>
      </c>
      <c r="D55" s="47">
        <f t="shared" si="3"/>
        <v>31</v>
      </c>
    </row>
    <row r="56" spans="1:4" x14ac:dyDescent="0.25">
      <c r="A56" s="49">
        <v>139</v>
      </c>
      <c r="B56" s="50">
        <v>125.5</v>
      </c>
      <c r="C56" s="48">
        <f t="shared" si="2"/>
        <v>0.62749999999999995</v>
      </c>
      <c r="D56" s="47">
        <f t="shared" si="3"/>
        <v>37.299999999999997</v>
      </c>
    </row>
    <row r="57" spans="1:4" x14ac:dyDescent="0.25">
      <c r="A57" s="49">
        <v>135</v>
      </c>
      <c r="B57" s="50">
        <v>128</v>
      </c>
      <c r="C57" s="48">
        <f t="shared" si="2"/>
        <v>0.64</v>
      </c>
      <c r="D57" s="47">
        <f t="shared" si="3"/>
        <v>36</v>
      </c>
    </row>
    <row r="58" spans="1:4" x14ac:dyDescent="0.25">
      <c r="A58" s="49">
        <v>134</v>
      </c>
      <c r="B58" s="50">
        <v>135.5</v>
      </c>
      <c r="C58" s="48">
        <f t="shared" si="2"/>
        <v>0.67749999999999999</v>
      </c>
      <c r="D58" s="47">
        <f t="shared" si="3"/>
        <v>32.299999999999997</v>
      </c>
    </row>
    <row r="59" spans="1:4" x14ac:dyDescent="0.25">
      <c r="A59" s="49">
        <v>226</v>
      </c>
      <c r="B59" s="50">
        <v>148.5</v>
      </c>
      <c r="C59" s="48">
        <f t="shared" si="2"/>
        <v>0.74250000000000005</v>
      </c>
      <c r="D59" s="47">
        <f t="shared" si="3"/>
        <v>25.8</v>
      </c>
    </row>
    <row r="60" spans="1:4" x14ac:dyDescent="0.25">
      <c r="A60" s="49">
        <v>227</v>
      </c>
      <c r="B60" s="50">
        <v>172.5</v>
      </c>
      <c r="C60" s="48">
        <f t="shared" si="2"/>
        <v>0.86250000000000004</v>
      </c>
      <c r="D60" s="47">
        <f t="shared" si="3"/>
        <v>13.8</v>
      </c>
    </row>
    <row r="61" spans="1:4" x14ac:dyDescent="0.25">
      <c r="A61" s="49">
        <v>133</v>
      </c>
      <c r="B61" s="50">
        <v>139</v>
      </c>
      <c r="C61" s="48">
        <f t="shared" si="2"/>
        <v>0.69499999999999995</v>
      </c>
      <c r="D61" s="47">
        <f t="shared" si="3"/>
        <v>30.5</v>
      </c>
    </row>
    <row r="62" spans="1:4" x14ac:dyDescent="0.25">
      <c r="A62" s="49">
        <v>132</v>
      </c>
      <c r="B62" s="50">
        <v>136.5</v>
      </c>
      <c r="C62" s="48">
        <f t="shared" si="2"/>
        <v>0.6825</v>
      </c>
      <c r="D62" s="47">
        <f t="shared" si="3"/>
        <v>31.8</v>
      </c>
    </row>
    <row r="63" spans="1:4" x14ac:dyDescent="0.25">
      <c r="A63" s="49">
        <v>225</v>
      </c>
      <c r="B63" s="50">
        <v>139</v>
      </c>
      <c r="C63" s="48">
        <f t="shared" si="2"/>
        <v>0.69499999999999995</v>
      </c>
      <c r="D63" s="47">
        <f t="shared" si="3"/>
        <v>30.5</v>
      </c>
    </row>
    <row r="64" spans="1:4" x14ac:dyDescent="0.25">
      <c r="A64" s="49">
        <v>194</v>
      </c>
      <c r="B64" s="50">
        <v>143</v>
      </c>
      <c r="C64" s="48">
        <f t="shared" si="2"/>
        <v>0.71499999999999997</v>
      </c>
      <c r="D64" s="47">
        <f t="shared" si="3"/>
        <v>28.5</v>
      </c>
    </row>
    <row r="65" spans="1:4" x14ac:dyDescent="0.25">
      <c r="A65" s="49">
        <v>136</v>
      </c>
      <c r="B65" s="50">
        <v>119</v>
      </c>
      <c r="C65" s="48">
        <f t="shared" si="2"/>
        <v>0.59499999999999997</v>
      </c>
      <c r="D65" s="47">
        <f t="shared" si="3"/>
        <v>40.5</v>
      </c>
    </row>
    <row r="66" spans="1:4" x14ac:dyDescent="0.25">
      <c r="A66" s="49">
        <v>224</v>
      </c>
      <c r="B66" s="50">
        <v>132.5</v>
      </c>
      <c r="C66" s="48">
        <f t="shared" ref="C66:C83" si="4">B66/$G$1</f>
        <v>0.66249999999999998</v>
      </c>
      <c r="D66" s="47">
        <f t="shared" ref="D66:D83" si="5">ROUND(100-(B66/$G$1*100),1)</f>
        <v>33.799999999999997</v>
      </c>
    </row>
    <row r="67" spans="1:4" x14ac:dyDescent="0.25">
      <c r="A67" s="49">
        <v>193</v>
      </c>
      <c r="B67" s="50">
        <v>131</v>
      </c>
      <c r="C67" s="48">
        <f t="shared" si="4"/>
        <v>0.65500000000000003</v>
      </c>
      <c r="D67" s="47">
        <f t="shared" si="5"/>
        <v>34.5</v>
      </c>
    </row>
    <row r="68" spans="1:4" x14ac:dyDescent="0.25">
      <c r="A68" s="49">
        <v>223</v>
      </c>
      <c r="B68" s="50">
        <v>135.5</v>
      </c>
      <c r="C68" s="48">
        <f t="shared" si="4"/>
        <v>0.67749999999999999</v>
      </c>
      <c r="D68" s="47">
        <f t="shared" si="5"/>
        <v>32.299999999999997</v>
      </c>
    </row>
    <row r="69" spans="1:4" x14ac:dyDescent="0.25">
      <c r="A69" s="49">
        <v>192</v>
      </c>
      <c r="B69" s="50">
        <v>134.5</v>
      </c>
      <c r="C69" s="48">
        <f t="shared" si="4"/>
        <v>0.67249999999999999</v>
      </c>
      <c r="D69" s="47">
        <f t="shared" si="5"/>
        <v>32.799999999999997</v>
      </c>
    </row>
    <row r="70" spans="1:4" x14ac:dyDescent="0.25">
      <c r="A70" s="49">
        <v>222</v>
      </c>
      <c r="B70" s="50">
        <v>131</v>
      </c>
      <c r="C70" s="48">
        <f t="shared" si="4"/>
        <v>0.65500000000000003</v>
      </c>
      <c r="D70" s="47">
        <f t="shared" si="5"/>
        <v>34.5</v>
      </c>
    </row>
    <row r="71" spans="1:4" x14ac:dyDescent="0.25">
      <c r="A71" s="49">
        <v>191</v>
      </c>
      <c r="B71" s="50">
        <v>130</v>
      </c>
      <c r="C71" s="48">
        <f t="shared" si="4"/>
        <v>0.65</v>
      </c>
      <c r="D71" s="47">
        <f t="shared" si="5"/>
        <v>35</v>
      </c>
    </row>
    <row r="72" spans="1:4" x14ac:dyDescent="0.25">
      <c r="A72" s="49">
        <v>190</v>
      </c>
      <c r="B72" s="50">
        <v>140</v>
      </c>
      <c r="C72" s="48">
        <f t="shared" si="4"/>
        <v>0.7</v>
      </c>
      <c r="D72" s="47">
        <f t="shared" si="5"/>
        <v>30</v>
      </c>
    </row>
    <row r="73" spans="1:4" x14ac:dyDescent="0.25">
      <c r="A73" s="49">
        <v>221</v>
      </c>
      <c r="B73" s="50">
        <v>128.5</v>
      </c>
      <c r="C73" s="48">
        <f t="shared" si="4"/>
        <v>0.64249999999999996</v>
      </c>
      <c r="D73" s="47">
        <f t="shared" si="5"/>
        <v>35.799999999999997</v>
      </c>
    </row>
    <row r="74" spans="1:4" x14ac:dyDescent="0.25">
      <c r="A74" s="49">
        <v>189</v>
      </c>
      <c r="B74" s="50">
        <v>130</v>
      </c>
      <c r="C74" s="48">
        <f t="shared" si="4"/>
        <v>0.65</v>
      </c>
      <c r="D74" s="47">
        <f t="shared" si="5"/>
        <v>35</v>
      </c>
    </row>
    <row r="75" spans="1:4" x14ac:dyDescent="0.25">
      <c r="A75" s="49">
        <v>187</v>
      </c>
      <c r="B75" s="50">
        <v>133.5</v>
      </c>
      <c r="C75" s="48">
        <f t="shared" si="4"/>
        <v>0.66749999999999998</v>
      </c>
      <c r="D75" s="47">
        <f t="shared" si="5"/>
        <v>33.299999999999997</v>
      </c>
    </row>
    <row r="76" spans="1:4" x14ac:dyDescent="0.25">
      <c r="A76" s="49">
        <v>219</v>
      </c>
      <c r="B76" s="50">
        <v>143</v>
      </c>
      <c r="C76" s="48">
        <f t="shared" si="4"/>
        <v>0.71499999999999997</v>
      </c>
      <c r="D76" s="47">
        <f t="shared" si="5"/>
        <v>28.5</v>
      </c>
    </row>
    <row r="77" spans="1:4" x14ac:dyDescent="0.25">
      <c r="A77" s="49">
        <v>188</v>
      </c>
      <c r="B77" s="50">
        <v>139</v>
      </c>
      <c r="C77" s="48">
        <f t="shared" si="4"/>
        <v>0.69499999999999995</v>
      </c>
      <c r="D77" s="47">
        <f t="shared" si="5"/>
        <v>30.5</v>
      </c>
    </row>
    <row r="78" spans="1:4" x14ac:dyDescent="0.25">
      <c r="A78" s="49">
        <v>228</v>
      </c>
      <c r="B78" s="50">
        <v>136</v>
      </c>
      <c r="C78" s="48">
        <f t="shared" si="4"/>
        <v>0.68</v>
      </c>
      <c r="D78" s="47">
        <f t="shared" si="5"/>
        <v>32</v>
      </c>
    </row>
    <row r="79" spans="1:4" x14ac:dyDescent="0.25">
      <c r="A79" s="49">
        <v>220</v>
      </c>
      <c r="B79" s="50">
        <v>134</v>
      </c>
      <c r="C79" s="48">
        <f t="shared" si="4"/>
        <v>0.67</v>
      </c>
      <c r="D79" s="47">
        <f t="shared" si="5"/>
        <v>33</v>
      </c>
    </row>
    <row r="80" spans="1:4" x14ac:dyDescent="0.25">
      <c r="A80" s="49">
        <v>195</v>
      </c>
      <c r="B80" s="50">
        <v>123.5</v>
      </c>
      <c r="C80" s="48">
        <f t="shared" si="4"/>
        <v>0.61750000000000005</v>
      </c>
      <c r="D80" s="47">
        <f t="shared" si="5"/>
        <v>38.299999999999997</v>
      </c>
    </row>
    <row r="81" spans="1:4" x14ac:dyDescent="0.25">
      <c r="A81" s="49">
        <v>196</v>
      </c>
      <c r="B81" s="50">
        <v>112.5</v>
      </c>
      <c r="C81" s="48">
        <f t="shared" si="4"/>
        <v>0.5625</v>
      </c>
      <c r="D81" s="47">
        <f t="shared" si="5"/>
        <v>43.8</v>
      </c>
    </row>
    <row r="82" spans="1:4" x14ac:dyDescent="0.25">
      <c r="A82" s="49"/>
      <c r="B82" s="50"/>
      <c r="C82" s="48">
        <f t="shared" si="4"/>
        <v>0</v>
      </c>
      <c r="D82" s="47">
        <f t="shared" si="5"/>
        <v>100</v>
      </c>
    </row>
    <row r="83" spans="1:4" x14ac:dyDescent="0.25">
      <c r="A83" s="49"/>
      <c r="B83" s="50"/>
      <c r="C83" s="48">
        <f t="shared" si="4"/>
        <v>0</v>
      </c>
      <c r="D83" s="47">
        <f t="shared" si="5"/>
        <v>100</v>
      </c>
    </row>
    <row r="84" spans="1:4" x14ac:dyDescent="0.25">
      <c r="A84" s="49"/>
      <c r="B84" s="50"/>
      <c r="C84" s="48">
        <f t="shared" ref="C84:C90" si="6">B84/$G$1</f>
        <v>0</v>
      </c>
      <c r="D84" s="47">
        <f t="shared" ref="D84:D90" si="7">ROUND(100-(B84/$G$1*100),1)</f>
        <v>100</v>
      </c>
    </row>
    <row r="85" spans="1:4" x14ac:dyDescent="0.25">
      <c r="A85" s="49"/>
      <c r="B85" s="50"/>
      <c r="C85" s="48">
        <f t="shared" si="6"/>
        <v>0</v>
      </c>
      <c r="D85" s="47">
        <f t="shared" si="7"/>
        <v>100</v>
      </c>
    </row>
    <row r="86" spans="1:4" x14ac:dyDescent="0.25">
      <c r="A86" s="49"/>
      <c r="B86" s="50"/>
      <c r="C86" s="48">
        <f t="shared" si="6"/>
        <v>0</v>
      </c>
      <c r="D86" s="47">
        <f t="shared" si="7"/>
        <v>100</v>
      </c>
    </row>
    <row r="87" spans="1:4" x14ac:dyDescent="0.25">
      <c r="A87" s="49"/>
      <c r="B87" s="50"/>
      <c r="C87" s="48">
        <f t="shared" si="6"/>
        <v>0</v>
      </c>
      <c r="D87" s="47">
        <f t="shared" si="7"/>
        <v>100</v>
      </c>
    </row>
    <row r="88" spans="1:4" x14ac:dyDescent="0.25">
      <c r="A88" s="49"/>
      <c r="B88" s="50"/>
      <c r="C88" s="48">
        <f t="shared" si="6"/>
        <v>0</v>
      </c>
      <c r="D88" s="47">
        <f t="shared" si="7"/>
        <v>100</v>
      </c>
    </row>
    <row r="89" spans="1:4" x14ac:dyDescent="0.25">
      <c r="A89" s="49"/>
      <c r="B89" s="50"/>
      <c r="C89" s="48">
        <f t="shared" si="6"/>
        <v>0</v>
      </c>
      <c r="D89" s="47">
        <f t="shared" si="7"/>
        <v>100</v>
      </c>
    </row>
    <row r="90" spans="1:4" x14ac:dyDescent="0.25">
      <c r="A90" s="49"/>
      <c r="B90" s="50"/>
      <c r="C90" s="48">
        <f t="shared" si="6"/>
        <v>0</v>
      </c>
      <c r="D90" s="47">
        <f t="shared" si="7"/>
        <v>100</v>
      </c>
    </row>
    <row r="91" spans="1:4" x14ac:dyDescent="0.25">
      <c r="A91" s="49"/>
      <c r="B91" s="50"/>
      <c r="C91" s="48">
        <f t="shared" ref="C91:C120" si="8">B91/$G$1</f>
        <v>0</v>
      </c>
      <c r="D91" s="47">
        <f t="shared" ref="D91:D120" si="9">ROUND(100-(B91/$G$1*100),1)</f>
        <v>100</v>
      </c>
    </row>
    <row r="92" spans="1:4" x14ac:dyDescent="0.25">
      <c r="A92" s="49"/>
      <c r="B92" s="50"/>
      <c r="C92" s="48">
        <f t="shared" si="8"/>
        <v>0</v>
      </c>
      <c r="D92" s="47">
        <f t="shared" si="9"/>
        <v>100</v>
      </c>
    </row>
    <row r="93" spans="1:4" x14ac:dyDescent="0.25">
      <c r="A93" s="49"/>
      <c r="B93" s="50"/>
      <c r="C93" s="48">
        <f t="shared" si="8"/>
        <v>0</v>
      </c>
      <c r="D93" s="47">
        <f t="shared" si="9"/>
        <v>100</v>
      </c>
    </row>
    <row r="94" spans="1:4" x14ac:dyDescent="0.25">
      <c r="A94" s="49"/>
      <c r="B94" s="50"/>
      <c r="C94" s="48">
        <f t="shared" si="8"/>
        <v>0</v>
      </c>
      <c r="D94" s="47">
        <f t="shared" si="9"/>
        <v>100</v>
      </c>
    </row>
    <row r="95" spans="1:4" x14ac:dyDescent="0.25">
      <c r="A95" s="49"/>
      <c r="B95" s="50"/>
      <c r="C95" s="48">
        <f t="shared" si="8"/>
        <v>0</v>
      </c>
      <c r="D95" s="47">
        <f t="shared" si="9"/>
        <v>100</v>
      </c>
    </row>
    <row r="96" spans="1:4" x14ac:dyDescent="0.25">
      <c r="A96" s="49"/>
      <c r="B96" s="50"/>
      <c r="C96" s="48">
        <f t="shared" si="8"/>
        <v>0</v>
      </c>
      <c r="D96" s="47">
        <f t="shared" si="9"/>
        <v>100</v>
      </c>
    </row>
    <row r="97" spans="1:4" x14ac:dyDescent="0.25">
      <c r="A97" s="49"/>
      <c r="B97" s="50"/>
      <c r="C97" s="48">
        <f t="shared" si="8"/>
        <v>0</v>
      </c>
      <c r="D97" s="47">
        <f t="shared" si="9"/>
        <v>100</v>
      </c>
    </row>
    <row r="98" spans="1:4" x14ac:dyDescent="0.25">
      <c r="A98" s="49"/>
      <c r="B98" s="50"/>
      <c r="C98" s="48">
        <f t="shared" si="8"/>
        <v>0</v>
      </c>
      <c r="D98" s="47">
        <f t="shared" si="9"/>
        <v>100</v>
      </c>
    </row>
    <row r="99" spans="1:4" x14ac:dyDescent="0.25">
      <c r="A99" s="49"/>
      <c r="B99" s="50"/>
      <c r="C99" s="48">
        <f t="shared" si="8"/>
        <v>0</v>
      </c>
      <c r="D99" s="47">
        <f t="shared" si="9"/>
        <v>100</v>
      </c>
    </row>
    <row r="100" spans="1:4" x14ac:dyDescent="0.25">
      <c r="A100" s="49"/>
      <c r="B100" s="50"/>
      <c r="C100" s="48">
        <f t="shared" si="8"/>
        <v>0</v>
      </c>
      <c r="D100" s="47">
        <f t="shared" si="9"/>
        <v>100</v>
      </c>
    </row>
    <row r="101" spans="1:4" x14ac:dyDescent="0.25">
      <c r="A101" s="49"/>
      <c r="B101" s="50"/>
      <c r="C101" s="48">
        <f t="shared" si="8"/>
        <v>0</v>
      </c>
      <c r="D101" s="47">
        <f t="shared" si="9"/>
        <v>100</v>
      </c>
    </row>
    <row r="102" spans="1:4" x14ac:dyDescent="0.25">
      <c r="A102" s="49"/>
      <c r="B102" s="50"/>
      <c r="C102" s="48">
        <f t="shared" si="8"/>
        <v>0</v>
      </c>
      <c r="D102" s="47">
        <f t="shared" si="9"/>
        <v>100</v>
      </c>
    </row>
    <row r="103" spans="1:4" x14ac:dyDescent="0.25">
      <c r="A103" s="49"/>
      <c r="B103" s="50"/>
      <c r="C103" s="48">
        <f t="shared" si="8"/>
        <v>0</v>
      </c>
      <c r="D103" s="47">
        <f t="shared" si="9"/>
        <v>100</v>
      </c>
    </row>
    <row r="104" spans="1:4" x14ac:dyDescent="0.25">
      <c r="A104" s="49"/>
      <c r="B104" s="50"/>
      <c r="C104" s="48">
        <f t="shared" si="8"/>
        <v>0</v>
      </c>
      <c r="D104" s="47">
        <f t="shared" si="9"/>
        <v>100</v>
      </c>
    </row>
    <row r="105" spans="1:4" x14ac:dyDescent="0.25">
      <c r="A105" s="49"/>
      <c r="B105" s="50"/>
      <c r="C105" s="48">
        <f t="shared" si="8"/>
        <v>0</v>
      </c>
      <c r="D105" s="47">
        <f t="shared" si="9"/>
        <v>100</v>
      </c>
    </row>
    <row r="106" spans="1:4" x14ac:dyDescent="0.25">
      <c r="A106" s="49"/>
      <c r="B106" s="50"/>
      <c r="C106" s="48">
        <f t="shared" si="8"/>
        <v>0</v>
      </c>
      <c r="D106" s="47">
        <f t="shared" si="9"/>
        <v>100</v>
      </c>
    </row>
    <row r="107" spans="1:4" x14ac:dyDescent="0.25">
      <c r="A107" s="49"/>
      <c r="B107" s="50"/>
      <c r="C107" s="48">
        <f t="shared" si="8"/>
        <v>0</v>
      </c>
      <c r="D107" s="47">
        <f t="shared" si="9"/>
        <v>100</v>
      </c>
    </row>
    <row r="108" spans="1:4" x14ac:dyDescent="0.25">
      <c r="A108" s="49"/>
      <c r="B108" s="50"/>
      <c r="C108" s="48">
        <f t="shared" si="8"/>
        <v>0</v>
      </c>
      <c r="D108" s="47">
        <f t="shared" si="9"/>
        <v>100</v>
      </c>
    </row>
    <row r="109" spans="1:4" x14ac:dyDescent="0.25">
      <c r="A109" s="49"/>
      <c r="B109" s="50"/>
      <c r="C109" s="48">
        <f t="shared" si="8"/>
        <v>0</v>
      </c>
      <c r="D109" s="47">
        <f t="shared" si="9"/>
        <v>100</v>
      </c>
    </row>
    <row r="110" spans="1:4" x14ac:dyDescent="0.25">
      <c r="A110" s="49"/>
      <c r="B110" s="50"/>
      <c r="C110" s="48">
        <f t="shared" si="8"/>
        <v>0</v>
      </c>
      <c r="D110" s="47">
        <f t="shared" si="9"/>
        <v>100</v>
      </c>
    </row>
    <row r="111" spans="1:4" x14ac:dyDescent="0.25">
      <c r="A111" s="49"/>
      <c r="B111" s="50"/>
      <c r="C111" s="48">
        <f t="shared" si="8"/>
        <v>0</v>
      </c>
      <c r="D111" s="47">
        <f t="shared" si="9"/>
        <v>100</v>
      </c>
    </row>
    <row r="112" spans="1:4" x14ac:dyDescent="0.25">
      <c r="A112" s="49"/>
      <c r="B112" s="50"/>
      <c r="C112" s="48">
        <f t="shared" si="8"/>
        <v>0</v>
      </c>
      <c r="D112" s="47">
        <f t="shared" si="9"/>
        <v>100</v>
      </c>
    </row>
    <row r="113" spans="1:4" x14ac:dyDescent="0.25">
      <c r="A113" s="49"/>
      <c r="B113" s="50"/>
      <c r="C113" s="48">
        <f t="shared" si="8"/>
        <v>0</v>
      </c>
      <c r="D113" s="47">
        <f t="shared" si="9"/>
        <v>100</v>
      </c>
    </row>
    <row r="114" spans="1:4" x14ac:dyDescent="0.25">
      <c r="A114" s="49"/>
      <c r="B114" s="50"/>
      <c r="C114" s="48">
        <f t="shared" si="8"/>
        <v>0</v>
      </c>
      <c r="D114" s="47">
        <f t="shared" si="9"/>
        <v>100</v>
      </c>
    </row>
    <row r="115" spans="1:4" x14ac:dyDescent="0.25">
      <c r="A115" s="49"/>
      <c r="B115" s="50"/>
      <c r="C115" s="48">
        <f t="shared" si="8"/>
        <v>0</v>
      </c>
      <c r="D115" s="47">
        <f t="shared" si="9"/>
        <v>100</v>
      </c>
    </row>
    <row r="116" spans="1:4" x14ac:dyDescent="0.25">
      <c r="A116" s="49"/>
      <c r="B116" s="50"/>
      <c r="C116" s="48">
        <f t="shared" si="8"/>
        <v>0</v>
      </c>
      <c r="D116" s="47">
        <f t="shared" si="9"/>
        <v>100</v>
      </c>
    </row>
    <row r="117" spans="1:4" x14ac:dyDescent="0.25">
      <c r="A117" s="49"/>
      <c r="B117" s="50"/>
      <c r="C117" s="48">
        <f t="shared" si="8"/>
        <v>0</v>
      </c>
      <c r="D117" s="47">
        <f t="shared" si="9"/>
        <v>100</v>
      </c>
    </row>
    <row r="118" spans="1:4" x14ac:dyDescent="0.25">
      <c r="A118" s="49"/>
      <c r="B118" s="50"/>
      <c r="C118" s="48">
        <f t="shared" si="8"/>
        <v>0</v>
      </c>
      <c r="D118" s="47">
        <f t="shared" si="9"/>
        <v>100</v>
      </c>
    </row>
    <row r="119" spans="1:4" x14ac:dyDescent="0.25">
      <c r="A119" s="49"/>
      <c r="B119" s="50"/>
      <c r="C119" s="48">
        <f t="shared" si="8"/>
        <v>0</v>
      </c>
      <c r="D119" s="47">
        <f t="shared" si="9"/>
        <v>100</v>
      </c>
    </row>
    <row r="120" spans="1:4" x14ac:dyDescent="0.25">
      <c r="A120" s="49"/>
      <c r="B120" s="50"/>
      <c r="C120" s="48">
        <f t="shared" si="8"/>
        <v>0</v>
      </c>
      <c r="D120" s="47">
        <f t="shared" si="9"/>
        <v>100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zoomScaleNormal="100" workbookViewId="0">
      <pane ySplit="1" topLeftCell="A2" activePane="bottomLeft" state="frozen"/>
      <selection activeCell="F16" sqref="F16"/>
      <selection pane="bottomLeft" activeCell="B11" sqref="B11"/>
    </sheetView>
  </sheetViews>
  <sheetFormatPr defaultRowHeight="15" x14ac:dyDescent="0.25"/>
  <cols>
    <col min="1" max="1" width="13.85546875" style="46" customWidth="1"/>
    <col min="2" max="2" width="13.85546875" style="47" customWidth="1"/>
    <col min="3" max="3" width="13.85546875" style="48" customWidth="1"/>
    <col min="4" max="4" width="13.85546875" style="47" customWidth="1"/>
    <col min="6" max="6" width="18.5703125" customWidth="1"/>
    <col min="7" max="7" width="8.85546875" customWidth="1"/>
  </cols>
  <sheetData>
    <row r="1" spans="1:7" s="54" customFormat="1" x14ac:dyDescent="0.25">
      <c r="A1" s="51" t="s">
        <v>23</v>
      </c>
      <c r="B1" s="52" t="s">
        <v>18</v>
      </c>
      <c r="C1" s="53" t="s">
        <v>58</v>
      </c>
      <c r="D1" s="52" t="s">
        <v>59</v>
      </c>
      <c r="F1" s="69" t="s">
        <v>538</v>
      </c>
      <c r="G1" s="72">
        <v>270</v>
      </c>
    </row>
    <row r="2" spans="1:7" x14ac:dyDescent="0.25">
      <c r="A2" s="49">
        <v>287</v>
      </c>
      <c r="B2" s="50">
        <v>149.5</v>
      </c>
      <c r="C2" s="48">
        <f t="shared" ref="C2:C15" si="0">B2/$G$1</f>
        <v>0.5537037037037037</v>
      </c>
      <c r="D2" s="47">
        <f t="shared" ref="D2:D15" si="1">ROUND(100-(B2/$G$1*100),1)</f>
        <v>44.6</v>
      </c>
    </row>
    <row r="3" spans="1:7" x14ac:dyDescent="0.25">
      <c r="A3" s="49">
        <v>285</v>
      </c>
      <c r="B3" s="50">
        <v>176</v>
      </c>
      <c r="C3" s="48">
        <f t="shared" si="0"/>
        <v>0.6518518518518519</v>
      </c>
      <c r="D3" s="47">
        <f t="shared" si="1"/>
        <v>34.799999999999997</v>
      </c>
    </row>
    <row r="4" spans="1:7" x14ac:dyDescent="0.25">
      <c r="A4" s="49">
        <v>288</v>
      </c>
      <c r="B4" s="50">
        <v>171</v>
      </c>
      <c r="C4" s="48">
        <f t="shared" si="0"/>
        <v>0.6333333333333333</v>
      </c>
      <c r="D4" s="47">
        <f t="shared" si="1"/>
        <v>36.700000000000003</v>
      </c>
    </row>
    <row r="5" spans="1:7" x14ac:dyDescent="0.25">
      <c r="A5" s="49">
        <v>286</v>
      </c>
      <c r="B5" s="50">
        <v>173.5</v>
      </c>
      <c r="C5" s="48">
        <f t="shared" si="0"/>
        <v>0.6425925925925926</v>
      </c>
      <c r="D5" s="47">
        <f t="shared" si="1"/>
        <v>35.700000000000003</v>
      </c>
    </row>
    <row r="6" spans="1:7" x14ac:dyDescent="0.25">
      <c r="A6" s="49">
        <v>289</v>
      </c>
      <c r="B6" s="50">
        <v>169.5</v>
      </c>
      <c r="C6" s="48">
        <f t="shared" si="0"/>
        <v>0.62777777777777777</v>
      </c>
      <c r="D6" s="47">
        <f t="shared" si="1"/>
        <v>37.200000000000003</v>
      </c>
    </row>
    <row r="7" spans="1:7" x14ac:dyDescent="0.25">
      <c r="A7" s="49">
        <v>283</v>
      </c>
      <c r="B7" s="50">
        <v>176.5</v>
      </c>
      <c r="C7" s="48">
        <f t="shared" si="0"/>
        <v>0.65370370370370368</v>
      </c>
      <c r="D7" s="47">
        <f t="shared" si="1"/>
        <v>34.6</v>
      </c>
    </row>
    <row r="8" spans="1:7" x14ac:dyDescent="0.25">
      <c r="A8" s="49">
        <v>281</v>
      </c>
      <c r="B8" s="50">
        <v>153</v>
      </c>
      <c r="C8" s="48">
        <f t="shared" si="0"/>
        <v>0.56666666666666665</v>
      </c>
      <c r="D8" s="47">
        <f t="shared" si="1"/>
        <v>43.3</v>
      </c>
    </row>
    <row r="9" spans="1:7" x14ac:dyDescent="0.25">
      <c r="A9" s="49">
        <v>282</v>
      </c>
      <c r="B9" s="50">
        <v>165</v>
      </c>
      <c r="C9" s="48">
        <f t="shared" si="0"/>
        <v>0.61111111111111116</v>
      </c>
      <c r="D9" s="47">
        <f t="shared" si="1"/>
        <v>38.9</v>
      </c>
    </row>
    <row r="10" spans="1:7" x14ac:dyDescent="0.25">
      <c r="A10" s="49">
        <v>284</v>
      </c>
      <c r="B10" s="50">
        <v>188</v>
      </c>
      <c r="C10" s="48">
        <f t="shared" si="0"/>
        <v>0.6962962962962963</v>
      </c>
      <c r="D10" s="47">
        <f t="shared" si="1"/>
        <v>30.4</v>
      </c>
    </row>
    <row r="11" spans="1:7" x14ac:dyDescent="0.25">
      <c r="A11" s="49"/>
      <c r="B11" s="50"/>
      <c r="C11" s="48">
        <f t="shared" si="0"/>
        <v>0</v>
      </c>
      <c r="D11" s="47">
        <f t="shared" si="1"/>
        <v>100</v>
      </c>
    </row>
    <row r="12" spans="1:7" x14ac:dyDescent="0.25">
      <c r="A12" s="49"/>
      <c r="B12" s="50"/>
      <c r="C12" s="48">
        <f t="shared" si="0"/>
        <v>0</v>
      </c>
      <c r="D12" s="47">
        <f t="shared" si="1"/>
        <v>100</v>
      </c>
    </row>
    <row r="13" spans="1:7" x14ac:dyDescent="0.25">
      <c r="A13" s="49"/>
      <c r="B13" s="50"/>
      <c r="C13" s="48">
        <f t="shared" si="0"/>
        <v>0</v>
      </c>
      <c r="D13" s="47">
        <f t="shared" si="1"/>
        <v>100</v>
      </c>
    </row>
    <row r="14" spans="1:7" x14ac:dyDescent="0.25">
      <c r="A14" s="49"/>
      <c r="B14" s="50"/>
      <c r="C14" s="48">
        <f t="shared" si="0"/>
        <v>0</v>
      </c>
      <c r="D14" s="47">
        <f t="shared" si="1"/>
        <v>100</v>
      </c>
    </row>
    <row r="15" spans="1:7" x14ac:dyDescent="0.25">
      <c r="A15" s="49"/>
      <c r="B15" s="50"/>
      <c r="C15" s="48">
        <f t="shared" si="0"/>
        <v>0</v>
      </c>
      <c r="D15" s="47">
        <f t="shared" si="1"/>
        <v>100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96E5"/>
  </sheetPr>
  <dimension ref="A1:G34"/>
  <sheetViews>
    <sheetView zoomScaleNormal="100" workbookViewId="0">
      <pane ySplit="1" topLeftCell="A11" activePane="bottomLeft" state="frozen"/>
      <selection activeCell="F16" sqref="F16"/>
      <selection pane="bottomLeft" activeCell="A18" sqref="A18"/>
    </sheetView>
  </sheetViews>
  <sheetFormatPr defaultRowHeight="15" x14ac:dyDescent="0.25"/>
  <cols>
    <col min="1" max="1" width="13.85546875" style="46" customWidth="1"/>
    <col min="2" max="2" width="13.85546875" style="47" customWidth="1"/>
    <col min="3" max="3" width="13.85546875" style="48" customWidth="1"/>
    <col min="4" max="4" width="13.85546875" style="47" customWidth="1"/>
    <col min="6" max="6" width="18.5703125" customWidth="1"/>
    <col min="7" max="7" width="8.85546875" customWidth="1"/>
  </cols>
  <sheetData>
    <row r="1" spans="1:7" s="54" customFormat="1" x14ac:dyDescent="0.25">
      <c r="A1" s="51" t="s">
        <v>23</v>
      </c>
      <c r="B1" s="52" t="s">
        <v>18</v>
      </c>
      <c r="C1" s="53" t="s">
        <v>58</v>
      </c>
      <c r="D1" s="52" t="s">
        <v>59</v>
      </c>
      <c r="F1" s="69" t="s">
        <v>538</v>
      </c>
      <c r="G1" s="72">
        <v>190</v>
      </c>
    </row>
    <row r="2" spans="1:7" x14ac:dyDescent="0.25">
      <c r="A2" s="49">
        <v>466</v>
      </c>
      <c r="B2" s="50">
        <v>112.5</v>
      </c>
      <c r="C2" s="48">
        <f t="shared" ref="C2:C34" si="0">B2/$G$1</f>
        <v>0.59210526315789469</v>
      </c>
      <c r="D2" s="47">
        <f t="shared" ref="D2:D34" si="1">ROUND(100-(B2/$G$1*100),1)</f>
        <v>40.799999999999997</v>
      </c>
    </row>
    <row r="3" spans="1:7" x14ac:dyDescent="0.25">
      <c r="A3" s="49">
        <v>463</v>
      </c>
      <c r="B3" s="50">
        <v>128</v>
      </c>
      <c r="C3" s="48">
        <f t="shared" si="0"/>
        <v>0.67368421052631577</v>
      </c>
      <c r="D3" s="47">
        <f t="shared" si="1"/>
        <v>32.6</v>
      </c>
    </row>
    <row r="4" spans="1:7" x14ac:dyDescent="0.25">
      <c r="A4" s="49">
        <v>462</v>
      </c>
      <c r="B4" s="50">
        <v>126.5</v>
      </c>
      <c r="C4" s="48">
        <f t="shared" si="0"/>
        <v>0.66578947368421049</v>
      </c>
      <c r="D4" s="47">
        <f t="shared" si="1"/>
        <v>33.4</v>
      </c>
    </row>
    <row r="5" spans="1:7" x14ac:dyDescent="0.25">
      <c r="A5" s="49">
        <v>464</v>
      </c>
      <c r="B5" s="50">
        <v>129.5</v>
      </c>
      <c r="C5" s="48">
        <f t="shared" si="0"/>
        <v>0.68157894736842106</v>
      </c>
      <c r="D5" s="47">
        <f t="shared" si="1"/>
        <v>31.8</v>
      </c>
    </row>
    <row r="6" spans="1:7" x14ac:dyDescent="0.25">
      <c r="A6" s="49">
        <v>465</v>
      </c>
      <c r="B6" s="50">
        <v>122.5</v>
      </c>
      <c r="C6" s="48">
        <f t="shared" si="0"/>
        <v>0.64473684210526316</v>
      </c>
      <c r="D6" s="47">
        <f t="shared" si="1"/>
        <v>35.5</v>
      </c>
    </row>
    <row r="7" spans="1:7" x14ac:dyDescent="0.25">
      <c r="A7" s="49">
        <v>467</v>
      </c>
      <c r="B7" s="50">
        <v>120</v>
      </c>
      <c r="C7" s="48">
        <f t="shared" si="0"/>
        <v>0.63157894736842102</v>
      </c>
      <c r="D7" s="47">
        <f t="shared" si="1"/>
        <v>36.799999999999997</v>
      </c>
    </row>
    <row r="8" spans="1:7" x14ac:dyDescent="0.25">
      <c r="A8" s="49">
        <v>471</v>
      </c>
      <c r="B8" s="50">
        <v>140.5</v>
      </c>
      <c r="C8" s="48">
        <f t="shared" si="0"/>
        <v>0.73947368421052628</v>
      </c>
      <c r="D8" s="47">
        <f t="shared" si="1"/>
        <v>26.1</v>
      </c>
    </row>
    <row r="9" spans="1:7" x14ac:dyDescent="0.25">
      <c r="A9" s="49">
        <v>473</v>
      </c>
      <c r="B9" s="50">
        <v>136</v>
      </c>
      <c r="C9" s="48">
        <f t="shared" si="0"/>
        <v>0.71578947368421053</v>
      </c>
      <c r="D9" s="47">
        <f t="shared" si="1"/>
        <v>28.4</v>
      </c>
    </row>
    <row r="10" spans="1:7" x14ac:dyDescent="0.25">
      <c r="A10" s="49">
        <v>470</v>
      </c>
      <c r="B10" s="50">
        <v>107</v>
      </c>
      <c r="C10" s="48">
        <f t="shared" si="0"/>
        <v>0.56315789473684208</v>
      </c>
      <c r="D10" s="47">
        <f t="shared" si="1"/>
        <v>43.7</v>
      </c>
    </row>
    <row r="11" spans="1:7" x14ac:dyDescent="0.25">
      <c r="A11" s="49">
        <v>469</v>
      </c>
      <c r="B11" s="50">
        <v>137.5</v>
      </c>
      <c r="C11" s="48">
        <f t="shared" si="0"/>
        <v>0.72368421052631582</v>
      </c>
      <c r="D11" s="47">
        <f t="shared" si="1"/>
        <v>27.6</v>
      </c>
    </row>
    <row r="12" spans="1:7" x14ac:dyDescent="0.25">
      <c r="A12" s="49">
        <v>489</v>
      </c>
      <c r="B12" s="50">
        <v>138</v>
      </c>
      <c r="C12" s="48">
        <f t="shared" si="0"/>
        <v>0.72631578947368425</v>
      </c>
      <c r="D12" s="47">
        <f t="shared" si="1"/>
        <v>27.4</v>
      </c>
    </row>
    <row r="13" spans="1:7" x14ac:dyDescent="0.25">
      <c r="A13" s="49">
        <v>482</v>
      </c>
      <c r="B13" s="50">
        <v>127.5</v>
      </c>
      <c r="C13" s="48">
        <f t="shared" si="0"/>
        <v>0.67105263157894735</v>
      </c>
      <c r="D13" s="47">
        <f t="shared" si="1"/>
        <v>32.9</v>
      </c>
    </row>
    <row r="14" spans="1:7" x14ac:dyDescent="0.25">
      <c r="A14" s="49">
        <v>481</v>
      </c>
      <c r="B14" s="50">
        <v>140.5</v>
      </c>
      <c r="C14" s="48">
        <f t="shared" si="0"/>
        <v>0.73947368421052628</v>
      </c>
      <c r="D14" s="47">
        <f t="shared" si="1"/>
        <v>26.1</v>
      </c>
    </row>
    <row r="15" spans="1:7" x14ac:dyDescent="0.25">
      <c r="A15" s="49">
        <v>480</v>
      </c>
      <c r="B15" s="50">
        <v>106.5</v>
      </c>
      <c r="C15" s="48">
        <f t="shared" si="0"/>
        <v>0.56052631578947365</v>
      </c>
      <c r="D15" s="47">
        <f t="shared" si="1"/>
        <v>43.9</v>
      </c>
    </row>
    <row r="16" spans="1:7" x14ac:dyDescent="0.25">
      <c r="A16" s="49">
        <v>468</v>
      </c>
      <c r="B16" s="50">
        <v>117.5</v>
      </c>
      <c r="C16" s="48">
        <f t="shared" si="0"/>
        <v>0.61842105263157898</v>
      </c>
      <c r="D16" s="47">
        <f t="shared" si="1"/>
        <v>38.200000000000003</v>
      </c>
    </row>
    <row r="17" spans="1:4" x14ac:dyDescent="0.25">
      <c r="A17" s="49">
        <v>474</v>
      </c>
      <c r="B17" s="50">
        <v>135.5</v>
      </c>
      <c r="C17" s="48">
        <f t="shared" si="0"/>
        <v>0.7131578947368421</v>
      </c>
      <c r="D17" s="47">
        <f t="shared" si="1"/>
        <v>28.7</v>
      </c>
    </row>
    <row r="18" spans="1:4" x14ac:dyDescent="0.25">
      <c r="A18" s="49">
        <v>475</v>
      </c>
      <c r="B18" s="50">
        <v>147</v>
      </c>
      <c r="C18" s="48">
        <f t="shared" si="0"/>
        <v>0.77368421052631575</v>
      </c>
      <c r="D18" s="47">
        <f t="shared" si="1"/>
        <v>22.6</v>
      </c>
    </row>
    <row r="19" spans="1:4" x14ac:dyDescent="0.25">
      <c r="A19" s="49">
        <v>476</v>
      </c>
      <c r="B19" s="50">
        <v>139</v>
      </c>
      <c r="C19" s="48">
        <f t="shared" si="0"/>
        <v>0.73157894736842111</v>
      </c>
      <c r="D19" s="47">
        <f t="shared" si="1"/>
        <v>26.8</v>
      </c>
    </row>
    <row r="20" spans="1:4" x14ac:dyDescent="0.25">
      <c r="A20" s="49">
        <v>472</v>
      </c>
      <c r="B20" s="50">
        <v>126.5</v>
      </c>
      <c r="C20" s="48">
        <f t="shared" si="0"/>
        <v>0.66578947368421049</v>
      </c>
      <c r="D20" s="47">
        <f t="shared" si="1"/>
        <v>33.4</v>
      </c>
    </row>
    <row r="21" spans="1:4" x14ac:dyDescent="0.25">
      <c r="A21" s="49">
        <v>477</v>
      </c>
      <c r="B21" s="50">
        <v>126.5</v>
      </c>
      <c r="C21" s="48">
        <f t="shared" si="0"/>
        <v>0.66578947368421049</v>
      </c>
      <c r="D21" s="47">
        <f t="shared" si="1"/>
        <v>33.4</v>
      </c>
    </row>
    <row r="22" spans="1:4" x14ac:dyDescent="0.25">
      <c r="A22" s="49">
        <v>478</v>
      </c>
      <c r="B22" s="50">
        <v>121</v>
      </c>
      <c r="C22" s="48">
        <f t="shared" si="0"/>
        <v>0.63684210526315788</v>
      </c>
      <c r="D22" s="47">
        <f t="shared" si="1"/>
        <v>36.299999999999997</v>
      </c>
    </row>
    <row r="23" spans="1:4" x14ac:dyDescent="0.25">
      <c r="A23" s="49">
        <v>479</v>
      </c>
      <c r="B23" s="50">
        <v>129</v>
      </c>
      <c r="C23" s="48">
        <f t="shared" si="0"/>
        <v>0.67894736842105263</v>
      </c>
      <c r="D23" s="47">
        <f t="shared" si="1"/>
        <v>32.1</v>
      </c>
    </row>
    <row r="24" spans="1:4" x14ac:dyDescent="0.25">
      <c r="A24" s="49">
        <v>483</v>
      </c>
      <c r="B24" s="50">
        <v>130</v>
      </c>
      <c r="C24" s="48">
        <f t="shared" si="0"/>
        <v>0.68421052631578949</v>
      </c>
      <c r="D24" s="47">
        <f t="shared" si="1"/>
        <v>31.6</v>
      </c>
    </row>
    <row r="25" spans="1:4" x14ac:dyDescent="0.25">
      <c r="A25" s="49">
        <v>484</v>
      </c>
      <c r="B25" s="50">
        <v>123</v>
      </c>
      <c r="C25" s="48">
        <f t="shared" si="0"/>
        <v>0.64736842105263159</v>
      </c>
      <c r="D25" s="47">
        <f t="shared" si="1"/>
        <v>35.299999999999997</v>
      </c>
    </row>
    <row r="26" spans="1:4" x14ac:dyDescent="0.25">
      <c r="A26" s="49">
        <v>488</v>
      </c>
      <c r="B26" s="50">
        <v>124.5</v>
      </c>
      <c r="C26" s="48">
        <f t="shared" si="0"/>
        <v>0.65526315789473688</v>
      </c>
      <c r="D26" s="47">
        <f t="shared" si="1"/>
        <v>34.5</v>
      </c>
    </row>
    <row r="27" spans="1:4" x14ac:dyDescent="0.25">
      <c r="A27" s="49">
        <v>487</v>
      </c>
      <c r="B27" s="50">
        <v>128.5</v>
      </c>
      <c r="C27" s="48">
        <f t="shared" si="0"/>
        <v>0.6763157894736842</v>
      </c>
      <c r="D27" s="47">
        <f t="shared" si="1"/>
        <v>32.4</v>
      </c>
    </row>
    <row r="28" spans="1:4" x14ac:dyDescent="0.25">
      <c r="A28" s="49">
        <v>486</v>
      </c>
      <c r="B28" s="50">
        <v>124</v>
      </c>
      <c r="C28" s="48">
        <f t="shared" si="0"/>
        <v>0.65263157894736845</v>
      </c>
      <c r="D28" s="47">
        <f t="shared" si="1"/>
        <v>34.700000000000003</v>
      </c>
    </row>
    <row r="29" spans="1:4" x14ac:dyDescent="0.25">
      <c r="A29" s="49">
        <v>485</v>
      </c>
      <c r="B29" s="50">
        <v>138</v>
      </c>
      <c r="C29" s="48">
        <f t="shared" si="0"/>
        <v>0.72631578947368425</v>
      </c>
      <c r="D29" s="47">
        <f t="shared" si="1"/>
        <v>27.4</v>
      </c>
    </row>
    <row r="30" spans="1:4" x14ac:dyDescent="0.25">
      <c r="A30" s="49">
        <v>490</v>
      </c>
      <c r="B30" s="50" t="s">
        <v>588</v>
      </c>
      <c r="C30" s="48" t="e">
        <f t="shared" si="0"/>
        <v>#VALUE!</v>
      </c>
      <c r="D30" s="47" t="e">
        <f t="shared" si="1"/>
        <v>#VALUE!</v>
      </c>
    </row>
    <row r="31" spans="1:4" x14ac:dyDescent="0.25">
      <c r="A31" s="49"/>
      <c r="B31" s="50"/>
      <c r="C31" s="48">
        <f t="shared" si="0"/>
        <v>0</v>
      </c>
      <c r="D31" s="47">
        <f t="shared" si="1"/>
        <v>100</v>
      </c>
    </row>
    <row r="32" spans="1:4" x14ac:dyDescent="0.25">
      <c r="A32" s="49"/>
      <c r="B32" s="50"/>
      <c r="C32" s="48">
        <f t="shared" si="0"/>
        <v>0</v>
      </c>
      <c r="D32" s="47">
        <f t="shared" si="1"/>
        <v>100</v>
      </c>
    </row>
    <row r="33" spans="1:4" x14ac:dyDescent="0.25">
      <c r="A33" s="49"/>
      <c r="B33" s="50"/>
      <c r="C33" s="48">
        <f t="shared" si="0"/>
        <v>0</v>
      </c>
      <c r="D33" s="47">
        <f t="shared" si="1"/>
        <v>100</v>
      </c>
    </row>
    <row r="34" spans="1:4" x14ac:dyDescent="0.25">
      <c r="A34" s="49"/>
      <c r="B34" s="50"/>
      <c r="C34" s="48">
        <f t="shared" si="0"/>
        <v>0</v>
      </c>
      <c r="D34" s="47">
        <f t="shared" si="1"/>
        <v>100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30"/>
  <sheetViews>
    <sheetView zoomScaleNormal="100" workbookViewId="0">
      <pane ySplit="1" topLeftCell="A94" activePane="bottomLeft" state="frozen"/>
      <selection activeCell="F16" sqref="F16"/>
      <selection pane="bottomLeft" activeCell="A113" sqref="A113"/>
    </sheetView>
  </sheetViews>
  <sheetFormatPr defaultRowHeight="15" x14ac:dyDescent="0.25"/>
  <cols>
    <col min="1" max="1" width="13.85546875" style="46" customWidth="1"/>
    <col min="2" max="2" width="13.85546875" style="47" customWidth="1"/>
    <col min="3" max="3" width="13.85546875" style="48" customWidth="1"/>
    <col min="4" max="4" width="13.85546875" style="47" customWidth="1"/>
    <col min="6" max="6" width="18.5703125" customWidth="1"/>
    <col min="7" max="7" width="8.85546875" customWidth="1"/>
  </cols>
  <sheetData>
    <row r="1" spans="1:7" s="54" customFormat="1" x14ac:dyDescent="0.25">
      <c r="A1" s="51" t="s">
        <v>23</v>
      </c>
      <c r="B1" s="52" t="s">
        <v>18</v>
      </c>
      <c r="C1" s="53" t="s">
        <v>58</v>
      </c>
      <c r="D1" s="52" t="s">
        <v>59</v>
      </c>
      <c r="F1" s="69" t="s">
        <v>538</v>
      </c>
      <c r="G1" s="72">
        <v>200</v>
      </c>
    </row>
    <row r="2" spans="1:7" x14ac:dyDescent="0.25">
      <c r="A2" s="49">
        <v>355</v>
      </c>
      <c r="B2" s="50">
        <v>132</v>
      </c>
      <c r="C2" s="48">
        <f t="shared" ref="C2:C15" si="0">B2/$G$1</f>
        <v>0.66</v>
      </c>
      <c r="D2" s="47">
        <f t="shared" ref="D2:D15" si="1">ROUND(100-(B2/$G$1*100),1)</f>
        <v>34</v>
      </c>
    </row>
    <row r="3" spans="1:7" x14ac:dyDescent="0.25">
      <c r="A3" s="49">
        <v>356</v>
      </c>
      <c r="B3" s="50">
        <v>135</v>
      </c>
      <c r="C3" s="48">
        <f t="shared" si="0"/>
        <v>0.67500000000000004</v>
      </c>
      <c r="D3" s="47">
        <f t="shared" si="1"/>
        <v>32.5</v>
      </c>
    </row>
    <row r="4" spans="1:7" x14ac:dyDescent="0.25">
      <c r="A4" s="49">
        <v>357</v>
      </c>
      <c r="B4" s="50">
        <v>118</v>
      </c>
      <c r="C4" s="48">
        <f t="shared" si="0"/>
        <v>0.59</v>
      </c>
      <c r="D4" s="47">
        <f t="shared" si="1"/>
        <v>41</v>
      </c>
    </row>
    <row r="5" spans="1:7" x14ac:dyDescent="0.25">
      <c r="A5" s="49">
        <v>358</v>
      </c>
      <c r="B5" s="50">
        <v>135</v>
      </c>
      <c r="C5" s="48">
        <f t="shared" si="0"/>
        <v>0.67500000000000004</v>
      </c>
      <c r="D5" s="47">
        <f t="shared" si="1"/>
        <v>32.5</v>
      </c>
    </row>
    <row r="6" spans="1:7" x14ac:dyDescent="0.25">
      <c r="A6" s="49">
        <v>354</v>
      </c>
      <c r="B6" s="50">
        <v>136.5</v>
      </c>
      <c r="C6" s="48">
        <f t="shared" si="0"/>
        <v>0.6825</v>
      </c>
      <c r="D6" s="47">
        <f t="shared" si="1"/>
        <v>31.8</v>
      </c>
    </row>
    <row r="7" spans="1:7" x14ac:dyDescent="0.25">
      <c r="A7" s="49">
        <v>353</v>
      </c>
      <c r="B7" s="50">
        <v>117.5</v>
      </c>
      <c r="C7" s="48">
        <f t="shared" si="0"/>
        <v>0.58750000000000002</v>
      </c>
      <c r="D7" s="47">
        <f t="shared" si="1"/>
        <v>41.3</v>
      </c>
    </row>
    <row r="8" spans="1:7" x14ac:dyDescent="0.25">
      <c r="A8" s="49">
        <v>352</v>
      </c>
      <c r="B8" s="50">
        <v>134</v>
      </c>
      <c r="C8" s="48">
        <f t="shared" si="0"/>
        <v>0.67</v>
      </c>
      <c r="D8" s="47">
        <f t="shared" si="1"/>
        <v>33</v>
      </c>
    </row>
    <row r="9" spans="1:7" x14ac:dyDescent="0.25">
      <c r="A9" s="49">
        <v>406</v>
      </c>
      <c r="B9" s="50">
        <v>132.5</v>
      </c>
      <c r="C9" s="48">
        <f t="shared" si="0"/>
        <v>0.66249999999999998</v>
      </c>
      <c r="D9" s="47">
        <f t="shared" si="1"/>
        <v>33.799999999999997</v>
      </c>
    </row>
    <row r="10" spans="1:7" x14ac:dyDescent="0.25">
      <c r="A10" s="49">
        <v>312</v>
      </c>
      <c r="B10" s="50">
        <v>135.5</v>
      </c>
      <c r="C10" s="48">
        <f t="shared" si="0"/>
        <v>0.67749999999999999</v>
      </c>
      <c r="D10" s="47">
        <f t="shared" si="1"/>
        <v>32.299999999999997</v>
      </c>
    </row>
    <row r="11" spans="1:7" x14ac:dyDescent="0.25">
      <c r="A11" s="49">
        <v>405</v>
      </c>
      <c r="B11" s="50">
        <v>137.5</v>
      </c>
      <c r="C11" s="48">
        <f t="shared" si="0"/>
        <v>0.6875</v>
      </c>
      <c r="D11" s="47">
        <f t="shared" si="1"/>
        <v>31.3</v>
      </c>
    </row>
    <row r="12" spans="1:7" x14ac:dyDescent="0.25">
      <c r="A12" s="49">
        <v>404</v>
      </c>
      <c r="B12" s="50">
        <v>132.5</v>
      </c>
      <c r="C12" s="48">
        <f t="shared" si="0"/>
        <v>0.66249999999999998</v>
      </c>
      <c r="D12" s="47">
        <f t="shared" si="1"/>
        <v>33.799999999999997</v>
      </c>
    </row>
    <row r="13" spans="1:7" x14ac:dyDescent="0.25">
      <c r="A13" s="49">
        <v>403</v>
      </c>
      <c r="B13" s="50">
        <v>129.5</v>
      </c>
      <c r="C13" s="48">
        <f t="shared" si="0"/>
        <v>0.64749999999999996</v>
      </c>
      <c r="D13" s="47">
        <f t="shared" si="1"/>
        <v>35.299999999999997</v>
      </c>
    </row>
    <row r="14" spans="1:7" x14ac:dyDescent="0.25">
      <c r="A14" s="49">
        <v>402</v>
      </c>
      <c r="B14" s="50">
        <v>138</v>
      </c>
      <c r="C14" s="48">
        <f t="shared" si="0"/>
        <v>0.69</v>
      </c>
      <c r="D14" s="47">
        <f t="shared" si="1"/>
        <v>31</v>
      </c>
    </row>
    <row r="15" spans="1:7" x14ac:dyDescent="0.25">
      <c r="A15" s="49">
        <v>351</v>
      </c>
      <c r="B15" s="50">
        <v>136.5</v>
      </c>
      <c r="C15" s="48">
        <f t="shared" si="0"/>
        <v>0.6825</v>
      </c>
      <c r="D15" s="47">
        <f t="shared" si="1"/>
        <v>31.8</v>
      </c>
    </row>
    <row r="16" spans="1:7" x14ac:dyDescent="0.25">
      <c r="A16" s="49">
        <v>407</v>
      </c>
      <c r="B16" s="50">
        <v>127</v>
      </c>
      <c r="C16" s="48">
        <f t="shared" ref="C16:C79" si="2">B16/$G$1</f>
        <v>0.63500000000000001</v>
      </c>
      <c r="D16" s="47">
        <f t="shared" ref="D16:D79" si="3">ROUND(100-(B16/$G$1*100),1)</f>
        <v>36.5</v>
      </c>
    </row>
    <row r="17" spans="1:4" x14ac:dyDescent="0.25">
      <c r="A17" s="49">
        <v>408</v>
      </c>
      <c r="B17" s="50">
        <v>139.5</v>
      </c>
      <c r="C17" s="48">
        <f t="shared" si="2"/>
        <v>0.69750000000000001</v>
      </c>
      <c r="D17" s="47">
        <f t="shared" si="3"/>
        <v>30.3</v>
      </c>
    </row>
    <row r="18" spans="1:4" x14ac:dyDescent="0.25">
      <c r="A18" s="49">
        <v>401</v>
      </c>
      <c r="B18" s="50">
        <v>125.5</v>
      </c>
      <c r="C18" s="48">
        <f t="shared" si="2"/>
        <v>0.62749999999999995</v>
      </c>
      <c r="D18" s="47">
        <f t="shared" si="3"/>
        <v>37.299999999999997</v>
      </c>
    </row>
    <row r="19" spans="1:4" x14ac:dyDescent="0.25">
      <c r="A19" s="49">
        <v>311</v>
      </c>
      <c r="B19" s="50">
        <v>138.5</v>
      </c>
      <c r="C19" s="48">
        <f t="shared" si="2"/>
        <v>0.6925</v>
      </c>
      <c r="D19" s="47">
        <f t="shared" si="3"/>
        <v>30.8</v>
      </c>
    </row>
    <row r="20" spans="1:4" x14ac:dyDescent="0.25">
      <c r="A20" s="49">
        <v>313</v>
      </c>
      <c r="B20" s="50">
        <v>116.5</v>
      </c>
      <c r="C20" s="48">
        <f t="shared" si="2"/>
        <v>0.58250000000000002</v>
      </c>
      <c r="D20" s="47">
        <f t="shared" si="3"/>
        <v>41.8</v>
      </c>
    </row>
    <row r="21" spans="1:4" x14ac:dyDescent="0.25">
      <c r="A21" s="49">
        <v>314</v>
      </c>
      <c r="B21" s="50">
        <v>139</v>
      </c>
      <c r="C21" s="48">
        <f t="shared" si="2"/>
        <v>0.69499999999999995</v>
      </c>
      <c r="D21" s="47">
        <f t="shared" si="3"/>
        <v>30.5</v>
      </c>
    </row>
    <row r="22" spans="1:4" x14ac:dyDescent="0.25">
      <c r="A22" s="49">
        <v>315</v>
      </c>
      <c r="B22" s="50">
        <v>125</v>
      </c>
      <c r="C22" s="48">
        <f t="shared" si="2"/>
        <v>0.625</v>
      </c>
      <c r="D22" s="47">
        <f t="shared" si="3"/>
        <v>37.5</v>
      </c>
    </row>
    <row r="23" spans="1:4" x14ac:dyDescent="0.25">
      <c r="A23" s="49">
        <v>316</v>
      </c>
      <c r="B23" s="50">
        <v>136.5</v>
      </c>
      <c r="C23" s="48">
        <f t="shared" si="2"/>
        <v>0.6825</v>
      </c>
      <c r="D23" s="47">
        <f t="shared" si="3"/>
        <v>31.8</v>
      </c>
    </row>
    <row r="24" spans="1:4" x14ac:dyDescent="0.25">
      <c r="A24" s="49">
        <v>317</v>
      </c>
      <c r="B24" s="50">
        <v>128.5</v>
      </c>
      <c r="C24" s="48">
        <f t="shared" si="2"/>
        <v>0.64249999999999996</v>
      </c>
      <c r="D24" s="47">
        <f t="shared" si="3"/>
        <v>35.799999999999997</v>
      </c>
    </row>
    <row r="25" spans="1:4" x14ac:dyDescent="0.25">
      <c r="A25" s="49">
        <v>409</v>
      </c>
      <c r="B25" s="50">
        <v>123</v>
      </c>
      <c r="C25" s="48">
        <f t="shared" si="2"/>
        <v>0.61499999999999999</v>
      </c>
      <c r="D25" s="47">
        <f t="shared" si="3"/>
        <v>38.5</v>
      </c>
    </row>
    <row r="26" spans="1:4" x14ac:dyDescent="0.25">
      <c r="A26" s="49">
        <v>410</v>
      </c>
      <c r="B26" s="50">
        <v>143</v>
      </c>
      <c r="C26" s="48">
        <f t="shared" si="2"/>
        <v>0.71499999999999997</v>
      </c>
      <c r="D26" s="47">
        <f t="shared" si="3"/>
        <v>28.5</v>
      </c>
    </row>
    <row r="27" spans="1:4" x14ac:dyDescent="0.25">
      <c r="A27" s="49">
        <v>368</v>
      </c>
      <c r="B27" s="50">
        <v>137.5</v>
      </c>
      <c r="C27" s="48">
        <f t="shared" si="2"/>
        <v>0.6875</v>
      </c>
      <c r="D27" s="47">
        <f t="shared" si="3"/>
        <v>31.3</v>
      </c>
    </row>
    <row r="28" spans="1:4" x14ac:dyDescent="0.25">
      <c r="A28" s="49">
        <v>297</v>
      </c>
      <c r="B28" s="50">
        <v>129.5</v>
      </c>
      <c r="C28" s="48">
        <f t="shared" si="2"/>
        <v>0.64749999999999996</v>
      </c>
      <c r="D28" s="47">
        <f t="shared" si="3"/>
        <v>35.299999999999997</v>
      </c>
    </row>
    <row r="29" spans="1:4" x14ac:dyDescent="0.25">
      <c r="A29" s="49">
        <v>300</v>
      </c>
      <c r="B29" s="50">
        <v>149</v>
      </c>
      <c r="C29" s="48">
        <f t="shared" si="2"/>
        <v>0.745</v>
      </c>
      <c r="D29" s="47">
        <f t="shared" si="3"/>
        <v>25.5</v>
      </c>
    </row>
    <row r="30" spans="1:4" x14ac:dyDescent="0.25">
      <c r="A30" s="49">
        <v>367</v>
      </c>
      <c r="B30" s="50">
        <v>140</v>
      </c>
      <c r="C30" s="48">
        <f t="shared" si="2"/>
        <v>0.7</v>
      </c>
      <c r="D30" s="47">
        <f t="shared" si="3"/>
        <v>30</v>
      </c>
    </row>
    <row r="31" spans="1:4" x14ac:dyDescent="0.25">
      <c r="A31" s="49">
        <v>363</v>
      </c>
      <c r="B31" s="50">
        <v>114.5</v>
      </c>
      <c r="C31" s="48">
        <f t="shared" si="2"/>
        <v>0.57250000000000001</v>
      </c>
      <c r="D31" s="47">
        <f t="shared" si="3"/>
        <v>42.8</v>
      </c>
    </row>
    <row r="32" spans="1:4" x14ac:dyDescent="0.25">
      <c r="A32" s="49">
        <v>364</v>
      </c>
      <c r="B32" s="50">
        <v>142.5</v>
      </c>
      <c r="C32" s="48">
        <f t="shared" si="2"/>
        <v>0.71250000000000002</v>
      </c>
      <c r="D32" s="47">
        <f t="shared" si="3"/>
        <v>28.8</v>
      </c>
    </row>
    <row r="33" spans="1:4" x14ac:dyDescent="0.25">
      <c r="A33" s="49">
        <v>292</v>
      </c>
      <c r="B33" s="50">
        <v>132</v>
      </c>
      <c r="C33" s="48">
        <f t="shared" si="2"/>
        <v>0.66</v>
      </c>
      <c r="D33" s="47">
        <f t="shared" si="3"/>
        <v>34</v>
      </c>
    </row>
    <row r="34" spans="1:4" x14ac:dyDescent="0.25">
      <c r="A34" s="49">
        <v>293</v>
      </c>
      <c r="B34" s="50">
        <v>125</v>
      </c>
      <c r="C34" s="48">
        <f t="shared" si="2"/>
        <v>0.625</v>
      </c>
      <c r="D34" s="47">
        <f t="shared" si="3"/>
        <v>37.5</v>
      </c>
    </row>
    <row r="35" spans="1:4" x14ac:dyDescent="0.25">
      <c r="A35" s="49">
        <v>294</v>
      </c>
      <c r="B35" s="50">
        <v>124.5</v>
      </c>
      <c r="C35" s="48">
        <f t="shared" si="2"/>
        <v>0.62250000000000005</v>
      </c>
      <c r="D35" s="47">
        <f t="shared" si="3"/>
        <v>37.799999999999997</v>
      </c>
    </row>
    <row r="36" spans="1:4" x14ac:dyDescent="0.25">
      <c r="A36" s="49">
        <v>295</v>
      </c>
      <c r="B36" s="50">
        <v>106</v>
      </c>
      <c r="C36" s="48">
        <f t="shared" si="2"/>
        <v>0.53</v>
      </c>
      <c r="D36" s="47">
        <f t="shared" si="3"/>
        <v>47</v>
      </c>
    </row>
    <row r="37" spans="1:4" x14ac:dyDescent="0.25">
      <c r="A37" s="49">
        <v>298</v>
      </c>
      <c r="B37" s="50">
        <v>127.5</v>
      </c>
      <c r="C37" s="48">
        <f t="shared" si="2"/>
        <v>0.63749999999999996</v>
      </c>
      <c r="D37" s="47">
        <f t="shared" si="3"/>
        <v>36.299999999999997</v>
      </c>
    </row>
    <row r="38" spans="1:4" x14ac:dyDescent="0.25">
      <c r="A38" s="49">
        <v>365</v>
      </c>
      <c r="B38" s="50">
        <v>127</v>
      </c>
      <c r="C38" s="48">
        <f t="shared" si="2"/>
        <v>0.63500000000000001</v>
      </c>
      <c r="D38" s="47">
        <f t="shared" si="3"/>
        <v>36.5</v>
      </c>
    </row>
    <row r="39" spans="1:4" x14ac:dyDescent="0.25">
      <c r="A39" s="49">
        <v>366</v>
      </c>
      <c r="B39" s="50">
        <v>144.5</v>
      </c>
      <c r="C39" s="48">
        <f t="shared" si="2"/>
        <v>0.72250000000000003</v>
      </c>
      <c r="D39" s="47">
        <f t="shared" si="3"/>
        <v>27.8</v>
      </c>
    </row>
    <row r="40" spans="1:4" x14ac:dyDescent="0.25">
      <c r="A40" s="49">
        <v>361</v>
      </c>
      <c r="B40" s="50">
        <v>122</v>
      </c>
      <c r="C40" s="48">
        <f t="shared" si="2"/>
        <v>0.61</v>
      </c>
      <c r="D40" s="47">
        <f t="shared" si="3"/>
        <v>39</v>
      </c>
    </row>
    <row r="41" spans="1:4" x14ac:dyDescent="0.25">
      <c r="A41" s="49">
        <v>359</v>
      </c>
      <c r="B41" s="50">
        <v>108.5</v>
      </c>
      <c r="C41" s="48">
        <f t="shared" si="2"/>
        <v>0.54249999999999998</v>
      </c>
      <c r="D41" s="47">
        <f t="shared" si="3"/>
        <v>45.8</v>
      </c>
    </row>
    <row r="42" spans="1:4" x14ac:dyDescent="0.25">
      <c r="A42" s="49">
        <v>360</v>
      </c>
      <c r="B42" s="50">
        <v>131.5</v>
      </c>
      <c r="C42" s="48">
        <f t="shared" si="2"/>
        <v>0.65749999999999997</v>
      </c>
      <c r="D42" s="47">
        <f t="shared" si="3"/>
        <v>34.299999999999997</v>
      </c>
    </row>
    <row r="43" spans="1:4" x14ac:dyDescent="0.25">
      <c r="A43" s="49">
        <v>330</v>
      </c>
      <c r="B43" s="50">
        <v>134.5</v>
      </c>
      <c r="C43" s="48">
        <f t="shared" si="2"/>
        <v>0.67249999999999999</v>
      </c>
      <c r="D43" s="47">
        <f t="shared" si="3"/>
        <v>32.799999999999997</v>
      </c>
    </row>
    <row r="44" spans="1:4" x14ac:dyDescent="0.25">
      <c r="A44" s="49">
        <v>331</v>
      </c>
      <c r="B44" s="50">
        <v>124</v>
      </c>
      <c r="C44" s="48">
        <f t="shared" si="2"/>
        <v>0.62</v>
      </c>
      <c r="D44" s="47">
        <f t="shared" si="3"/>
        <v>38</v>
      </c>
    </row>
    <row r="45" spans="1:4" x14ac:dyDescent="0.25">
      <c r="A45" s="49">
        <v>332</v>
      </c>
      <c r="B45" s="50">
        <v>131.5</v>
      </c>
      <c r="C45" s="48">
        <f t="shared" si="2"/>
        <v>0.65749999999999997</v>
      </c>
      <c r="D45" s="47">
        <f t="shared" si="3"/>
        <v>34.299999999999997</v>
      </c>
    </row>
    <row r="46" spans="1:4" x14ac:dyDescent="0.25">
      <c r="A46" s="49">
        <v>333</v>
      </c>
      <c r="B46" s="50">
        <v>127.5</v>
      </c>
      <c r="C46" s="48">
        <f t="shared" si="2"/>
        <v>0.63749999999999996</v>
      </c>
      <c r="D46" s="47">
        <f t="shared" si="3"/>
        <v>36.299999999999997</v>
      </c>
    </row>
    <row r="47" spans="1:4" x14ac:dyDescent="0.25">
      <c r="A47" s="49">
        <v>325</v>
      </c>
      <c r="B47" s="50">
        <v>131</v>
      </c>
      <c r="C47" s="48">
        <f t="shared" si="2"/>
        <v>0.65500000000000003</v>
      </c>
      <c r="D47" s="47">
        <f t="shared" si="3"/>
        <v>34.5</v>
      </c>
    </row>
    <row r="48" spans="1:4" x14ac:dyDescent="0.25">
      <c r="A48" s="49">
        <v>326</v>
      </c>
      <c r="B48" s="50">
        <v>115.5</v>
      </c>
      <c r="C48" s="48">
        <f t="shared" si="2"/>
        <v>0.57750000000000001</v>
      </c>
      <c r="D48" s="47">
        <f t="shared" si="3"/>
        <v>42.3</v>
      </c>
    </row>
    <row r="49" spans="1:4" x14ac:dyDescent="0.25">
      <c r="A49" s="49">
        <v>327</v>
      </c>
      <c r="B49" s="50">
        <v>136</v>
      </c>
      <c r="C49" s="48">
        <f t="shared" si="2"/>
        <v>0.68</v>
      </c>
      <c r="D49" s="47">
        <f t="shared" si="3"/>
        <v>32</v>
      </c>
    </row>
    <row r="50" spans="1:4" x14ac:dyDescent="0.25">
      <c r="A50" s="49">
        <v>328</v>
      </c>
      <c r="B50" s="50">
        <v>134</v>
      </c>
      <c r="C50" s="48">
        <f t="shared" si="2"/>
        <v>0.67</v>
      </c>
      <c r="D50" s="47">
        <f t="shared" si="3"/>
        <v>33</v>
      </c>
    </row>
    <row r="51" spans="1:4" x14ac:dyDescent="0.25">
      <c r="A51" s="49">
        <v>302</v>
      </c>
      <c r="B51" s="50">
        <v>135</v>
      </c>
      <c r="C51" s="48">
        <f t="shared" si="2"/>
        <v>0.67500000000000004</v>
      </c>
      <c r="D51" s="47">
        <f t="shared" si="3"/>
        <v>32.5</v>
      </c>
    </row>
    <row r="52" spans="1:4" x14ac:dyDescent="0.25">
      <c r="A52" s="49">
        <v>291</v>
      </c>
      <c r="B52" s="50">
        <v>136</v>
      </c>
      <c r="C52" s="48">
        <f t="shared" si="2"/>
        <v>0.68</v>
      </c>
      <c r="D52" s="47">
        <f t="shared" si="3"/>
        <v>32</v>
      </c>
    </row>
    <row r="53" spans="1:4" x14ac:dyDescent="0.25">
      <c r="A53" s="49">
        <v>422</v>
      </c>
      <c r="B53" s="50">
        <v>157</v>
      </c>
      <c r="C53" s="48">
        <f t="shared" si="2"/>
        <v>0.78500000000000003</v>
      </c>
      <c r="D53" s="47">
        <f t="shared" si="3"/>
        <v>21.5</v>
      </c>
    </row>
    <row r="54" spans="1:4" x14ac:dyDescent="0.25">
      <c r="A54" s="49">
        <v>372</v>
      </c>
      <c r="B54" s="50">
        <v>131</v>
      </c>
      <c r="C54" s="48">
        <f t="shared" si="2"/>
        <v>0.65500000000000003</v>
      </c>
      <c r="D54" s="47">
        <f t="shared" si="3"/>
        <v>34.5</v>
      </c>
    </row>
    <row r="55" spans="1:4" x14ac:dyDescent="0.25">
      <c r="A55" s="49">
        <v>373</v>
      </c>
      <c r="B55" s="50">
        <v>114</v>
      </c>
      <c r="C55" s="48">
        <f t="shared" si="2"/>
        <v>0.56999999999999995</v>
      </c>
      <c r="D55" s="47">
        <f t="shared" si="3"/>
        <v>43</v>
      </c>
    </row>
    <row r="56" spans="1:4" x14ac:dyDescent="0.25">
      <c r="A56" s="49">
        <v>425</v>
      </c>
      <c r="B56" s="50">
        <v>122.5</v>
      </c>
      <c r="C56" s="48">
        <f t="shared" si="2"/>
        <v>0.61250000000000004</v>
      </c>
      <c r="D56" s="47">
        <f t="shared" si="3"/>
        <v>38.799999999999997</v>
      </c>
    </row>
    <row r="57" spans="1:4" x14ac:dyDescent="0.25">
      <c r="A57" s="49">
        <v>416</v>
      </c>
      <c r="B57" s="50">
        <v>118.5</v>
      </c>
      <c r="C57" s="48">
        <f t="shared" si="2"/>
        <v>0.59250000000000003</v>
      </c>
      <c r="D57" s="47">
        <f t="shared" si="3"/>
        <v>40.799999999999997</v>
      </c>
    </row>
    <row r="58" spans="1:4" x14ac:dyDescent="0.25">
      <c r="A58" s="49">
        <v>413</v>
      </c>
      <c r="B58" s="50">
        <v>150</v>
      </c>
      <c r="C58" s="48">
        <f t="shared" si="2"/>
        <v>0.75</v>
      </c>
      <c r="D58" s="47">
        <f t="shared" si="3"/>
        <v>25</v>
      </c>
    </row>
    <row r="59" spans="1:4" x14ac:dyDescent="0.25">
      <c r="A59" s="49">
        <v>329</v>
      </c>
      <c r="B59" s="50">
        <v>142.5</v>
      </c>
      <c r="C59" s="48">
        <f t="shared" si="2"/>
        <v>0.71250000000000002</v>
      </c>
      <c r="D59" s="47">
        <f t="shared" si="3"/>
        <v>28.8</v>
      </c>
    </row>
    <row r="60" spans="1:4" x14ac:dyDescent="0.25">
      <c r="A60" s="49">
        <v>370</v>
      </c>
      <c r="B60" s="50">
        <v>131.5</v>
      </c>
      <c r="C60" s="48">
        <f t="shared" si="2"/>
        <v>0.65749999999999997</v>
      </c>
      <c r="D60" s="47">
        <f t="shared" si="3"/>
        <v>34.299999999999997</v>
      </c>
    </row>
    <row r="61" spans="1:4" x14ac:dyDescent="0.25">
      <c r="A61" s="49">
        <v>371</v>
      </c>
      <c r="B61" s="50">
        <v>140</v>
      </c>
      <c r="C61" s="48">
        <f t="shared" si="2"/>
        <v>0.7</v>
      </c>
      <c r="D61" s="47">
        <f t="shared" si="3"/>
        <v>30</v>
      </c>
    </row>
    <row r="62" spans="1:4" x14ac:dyDescent="0.25">
      <c r="A62" s="49">
        <v>369</v>
      </c>
      <c r="B62" s="50">
        <v>135</v>
      </c>
      <c r="C62" s="48">
        <f t="shared" si="2"/>
        <v>0.67500000000000004</v>
      </c>
      <c r="D62" s="47">
        <f t="shared" si="3"/>
        <v>32.5</v>
      </c>
    </row>
    <row r="63" spans="1:4" x14ac:dyDescent="0.25">
      <c r="A63" s="49">
        <v>421</v>
      </c>
      <c r="B63" s="50">
        <v>132</v>
      </c>
      <c r="C63" s="48">
        <f t="shared" si="2"/>
        <v>0.66</v>
      </c>
      <c r="D63" s="47">
        <f t="shared" si="3"/>
        <v>34</v>
      </c>
    </row>
    <row r="64" spans="1:4" x14ac:dyDescent="0.25">
      <c r="A64" s="49">
        <v>301</v>
      </c>
      <c r="B64" s="50">
        <v>137</v>
      </c>
      <c r="C64" s="48">
        <f t="shared" si="2"/>
        <v>0.68500000000000005</v>
      </c>
      <c r="D64" s="47">
        <f t="shared" si="3"/>
        <v>31.5</v>
      </c>
    </row>
    <row r="65" spans="1:4" x14ac:dyDescent="0.25">
      <c r="A65" s="49">
        <v>420</v>
      </c>
      <c r="B65" s="50">
        <v>128</v>
      </c>
      <c r="C65" s="48">
        <f t="shared" si="2"/>
        <v>0.64</v>
      </c>
      <c r="D65" s="47">
        <f t="shared" si="3"/>
        <v>36</v>
      </c>
    </row>
    <row r="66" spans="1:4" x14ac:dyDescent="0.25">
      <c r="A66" s="49">
        <v>334</v>
      </c>
      <c r="B66" s="50">
        <v>124.5</v>
      </c>
      <c r="C66" s="48">
        <f t="shared" si="2"/>
        <v>0.62250000000000005</v>
      </c>
      <c r="D66" s="47">
        <f t="shared" si="3"/>
        <v>37.799999999999997</v>
      </c>
    </row>
    <row r="67" spans="1:4" x14ac:dyDescent="0.25">
      <c r="A67" s="49">
        <v>335</v>
      </c>
      <c r="B67" s="50">
        <v>133.5</v>
      </c>
      <c r="C67" s="48">
        <f t="shared" si="2"/>
        <v>0.66749999999999998</v>
      </c>
      <c r="D67" s="47">
        <f t="shared" si="3"/>
        <v>33.299999999999997</v>
      </c>
    </row>
    <row r="68" spans="1:4" x14ac:dyDescent="0.25">
      <c r="A68" s="49">
        <v>336</v>
      </c>
      <c r="B68" s="50">
        <v>123</v>
      </c>
      <c r="C68" s="48">
        <f t="shared" si="2"/>
        <v>0.61499999999999999</v>
      </c>
      <c r="D68" s="47">
        <f t="shared" si="3"/>
        <v>38.5</v>
      </c>
    </row>
    <row r="69" spans="1:4" x14ac:dyDescent="0.25">
      <c r="A69" s="49">
        <v>337</v>
      </c>
      <c r="B69" s="50">
        <v>119.5</v>
      </c>
      <c r="C69" s="48">
        <f t="shared" si="2"/>
        <v>0.59750000000000003</v>
      </c>
      <c r="D69" s="47">
        <f t="shared" si="3"/>
        <v>40.299999999999997</v>
      </c>
    </row>
    <row r="70" spans="1:4" x14ac:dyDescent="0.25">
      <c r="A70" s="49">
        <v>338</v>
      </c>
      <c r="B70" s="50">
        <v>143</v>
      </c>
      <c r="C70" s="48">
        <f t="shared" si="2"/>
        <v>0.71499999999999997</v>
      </c>
      <c r="D70" s="47">
        <f t="shared" si="3"/>
        <v>28.5</v>
      </c>
    </row>
    <row r="71" spans="1:4" x14ac:dyDescent="0.25">
      <c r="A71" s="49">
        <v>378</v>
      </c>
      <c r="B71" s="50">
        <v>148.5</v>
      </c>
      <c r="C71" s="48">
        <f t="shared" si="2"/>
        <v>0.74250000000000005</v>
      </c>
      <c r="D71" s="47">
        <f t="shared" si="3"/>
        <v>25.8</v>
      </c>
    </row>
    <row r="72" spans="1:4" x14ac:dyDescent="0.25">
      <c r="A72" s="49">
        <v>426</v>
      </c>
      <c r="B72" s="50">
        <v>150.5</v>
      </c>
      <c r="C72" s="48">
        <f t="shared" si="2"/>
        <v>0.75249999999999995</v>
      </c>
      <c r="D72" s="47">
        <f t="shared" si="3"/>
        <v>24.8</v>
      </c>
    </row>
    <row r="73" spans="1:4" x14ac:dyDescent="0.25">
      <c r="A73" s="49">
        <v>427</v>
      </c>
      <c r="B73" s="50">
        <v>129.5</v>
      </c>
      <c r="C73" s="48">
        <f t="shared" si="2"/>
        <v>0.64749999999999996</v>
      </c>
      <c r="D73" s="47">
        <f t="shared" si="3"/>
        <v>35.299999999999997</v>
      </c>
    </row>
    <row r="74" spans="1:4" x14ac:dyDescent="0.25">
      <c r="A74" s="49">
        <v>428</v>
      </c>
      <c r="B74" s="50">
        <v>122.5</v>
      </c>
      <c r="C74" s="48">
        <f t="shared" si="2"/>
        <v>0.61250000000000004</v>
      </c>
      <c r="D74" s="47">
        <f t="shared" si="3"/>
        <v>38.799999999999997</v>
      </c>
    </row>
    <row r="75" spans="1:4" x14ac:dyDescent="0.25">
      <c r="A75" s="49">
        <v>429</v>
      </c>
      <c r="B75" s="50">
        <v>138</v>
      </c>
      <c r="C75" s="48">
        <f t="shared" si="2"/>
        <v>0.69</v>
      </c>
      <c r="D75" s="47">
        <f t="shared" si="3"/>
        <v>31</v>
      </c>
    </row>
    <row r="76" spans="1:4" x14ac:dyDescent="0.25">
      <c r="A76" s="49">
        <v>430</v>
      </c>
      <c r="B76" s="50">
        <v>120.5</v>
      </c>
      <c r="C76" s="48">
        <f t="shared" si="2"/>
        <v>0.60250000000000004</v>
      </c>
      <c r="D76" s="47">
        <f t="shared" si="3"/>
        <v>39.799999999999997</v>
      </c>
    </row>
    <row r="77" spans="1:4" x14ac:dyDescent="0.25">
      <c r="A77" s="49">
        <v>376</v>
      </c>
      <c r="B77" s="50">
        <v>133</v>
      </c>
      <c r="C77" s="48">
        <f t="shared" si="2"/>
        <v>0.66500000000000004</v>
      </c>
      <c r="D77" s="47">
        <f t="shared" si="3"/>
        <v>33.5</v>
      </c>
    </row>
    <row r="78" spans="1:4" x14ac:dyDescent="0.25">
      <c r="A78" s="49">
        <v>377</v>
      </c>
      <c r="B78" s="50">
        <v>149</v>
      </c>
      <c r="C78" s="48">
        <f t="shared" si="2"/>
        <v>0.745</v>
      </c>
      <c r="D78" s="47">
        <f t="shared" si="3"/>
        <v>25.5</v>
      </c>
    </row>
    <row r="79" spans="1:4" x14ac:dyDescent="0.25">
      <c r="A79" s="49">
        <v>375</v>
      </c>
      <c r="B79" s="50">
        <v>135</v>
      </c>
      <c r="C79" s="48">
        <f t="shared" si="2"/>
        <v>0.67500000000000004</v>
      </c>
      <c r="D79" s="47">
        <f t="shared" si="3"/>
        <v>32.5</v>
      </c>
    </row>
    <row r="80" spans="1:4" x14ac:dyDescent="0.25">
      <c r="A80" s="49">
        <v>434</v>
      </c>
      <c r="B80" s="50">
        <v>138</v>
      </c>
      <c r="C80" s="48">
        <f t="shared" ref="C80:C130" si="4">B80/$G$1</f>
        <v>0.69</v>
      </c>
      <c r="D80" s="47">
        <f t="shared" ref="D80:D130" si="5">ROUND(100-(B80/$G$1*100),1)</f>
        <v>31</v>
      </c>
    </row>
    <row r="81" spans="1:4" x14ac:dyDescent="0.25">
      <c r="A81" s="49">
        <v>362</v>
      </c>
      <c r="B81" s="50">
        <v>125</v>
      </c>
      <c r="C81" s="48">
        <f t="shared" si="4"/>
        <v>0.625</v>
      </c>
      <c r="D81" s="47">
        <f t="shared" si="5"/>
        <v>37.5</v>
      </c>
    </row>
    <row r="82" spans="1:4" x14ac:dyDescent="0.25">
      <c r="A82" s="49">
        <v>374</v>
      </c>
      <c r="B82" s="50">
        <v>139</v>
      </c>
      <c r="C82" s="48">
        <f t="shared" si="4"/>
        <v>0.69499999999999995</v>
      </c>
      <c r="D82" s="47">
        <f t="shared" si="5"/>
        <v>30.5</v>
      </c>
    </row>
    <row r="83" spans="1:4" x14ac:dyDescent="0.25">
      <c r="A83" s="49">
        <v>379</v>
      </c>
      <c r="B83" s="50">
        <v>133.5</v>
      </c>
      <c r="C83" s="48">
        <f t="shared" si="4"/>
        <v>0.66749999999999998</v>
      </c>
      <c r="D83" s="47">
        <f t="shared" si="5"/>
        <v>33.299999999999997</v>
      </c>
    </row>
    <row r="84" spans="1:4" x14ac:dyDescent="0.25">
      <c r="A84" s="49">
        <v>381</v>
      </c>
      <c r="B84" s="50">
        <v>122.5</v>
      </c>
      <c r="C84" s="48">
        <f t="shared" si="4"/>
        <v>0.61250000000000004</v>
      </c>
      <c r="D84" s="47">
        <f t="shared" si="5"/>
        <v>38.799999999999997</v>
      </c>
    </row>
    <row r="85" spans="1:4" x14ac:dyDescent="0.25">
      <c r="A85" s="49">
        <v>382</v>
      </c>
      <c r="B85" s="50">
        <v>125.5</v>
      </c>
      <c r="C85" s="48">
        <f t="shared" si="4"/>
        <v>0.62749999999999995</v>
      </c>
      <c r="D85" s="47">
        <f t="shared" si="5"/>
        <v>37.299999999999997</v>
      </c>
    </row>
    <row r="86" spans="1:4" x14ac:dyDescent="0.25">
      <c r="A86" s="49">
        <v>382</v>
      </c>
      <c r="B86" s="50">
        <v>139</v>
      </c>
      <c r="C86" s="48">
        <f t="shared" si="4"/>
        <v>0.69499999999999995</v>
      </c>
      <c r="D86" s="47">
        <f t="shared" si="5"/>
        <v>30.5</v>
      </c>
    </row>
    <row r="87" spans="1:4" x14ac:dyDescent="0.25">
      <c r="A87" s="49">
        <v>435</v>
      </c>
      <c r="B87" s="50">
        <v>124.5</v>
      </c>
      <c r="C87" s="48">
        <f t="shared" si="4"/>
        <v>0.62250000000000005</v>
      </c>
      <c r="D87" s="47">
        <f t="shared" si="5"/>
        <v>37.799999999999997</v>
      </c>
    </row>
    <row r="88" spans="1:4" x14ac:dyDescent="0.25">
      <c r="A88" s="49">
        <v>383</v>
      </c>
      <c r="B88" s="50">
        <v>135.5</v>
      </c>
      <c r="C88" s="48">
        <f t="shared" si="4"/>
        <v>0.67749999999999999</v>
      </c>
      <c r="D88" s="47">
        <f t="shared" si="5"/>
        <v>32.299999999999997</v>
      </c>
    </row>
    <row r="89" spans="1:4" x14ac:dyDescent="0.25">
      <c r="A89" s="49">
        <v>433</v>
      </c>
      <c r="B89" s="50">
        <v>138</v>
      </c>
      <c r="C89" s="48">
        <f t="shared" si="4"/>
        <v>0.69</v>
      </c>
      <c r="D89" s="47">
        <f t="shared" si="5"/>
        <v>31</v>
      </c>
    </row>
    <row r="90" spans="1:4" x14ac:dyDescent="0.25">
      <c r="A90" s="49">
        <v>340</v>
      </c>
      <c r="B90" s="50">
        <v>150</v>
      </c>
      <c r="C90" s="48">
        <f t="shared" si="4"/>
        <v>0.75</v>
      </c>
      <c r="D90" s="47">
        <f t="shared" si="5"/>
        <v>25</v>
      </c>
    </row>
    <row r="91" spans="1:4" x14ac:dyDescent="0.25">
      <c r="A91" s="49">
        <v>380</v>
      </c>
      <c r="B91" s="50">
        <v>131.5</v>
      </c>
      <c r="C91" s="48">
        <f t="shared" si="4"/>
        <v>0.65749999999999997</v>
      </c>
      <c r="D91" s="47">
        <f t="shared" si="5"/>
        <v>34.299999999999997</v>
      </c>
    </row>
    <row r="92" spans="1:4" x14ac:dyDescent="0.25">
      <c r="A92" s="49">
        <v>341</v>
      </c>
      <c r="B92" s="50">
        <v>125.5</v>
      </c>
      <c r="C92" s="48">
        <f t="shared" si="4"/>
        <v>0.62749999999999995</v>
      </c>
      <c r="D92" s="47">
        <f t="shared" si="5"/>
        <v>37.299999999999997</v>
      </c>
    </row>
    <row r="93" spans="1:4" x14ac:dyDescent="0.25">
      <c r="A93" s="49">
        <v>339</v>
      </c>
      <c r="B93" s="50">
        <v>127.5</v>
      </c>
      <c r="C93" s="48">
        <f t="shared" si="4"/>
        <v>0.63749999999999996</v>
      </c>
      <c r="D93" s="47">
        <f t="shared" si="5"/>
        <v>36.299999999999997</v>
      </c>
    </row>
    <row r="94" spans="1:4" x14ac:dyDescent="0.25">
      <c r="A94" s="49">
        <v>342</v>
      </c>
      <c r="B94" s="50">
        <v>130</v>
      </c>
      <c r="C94" s="48">
        <f t="shared" si="4"/>
        <v>0.65</v>
      </c>
      <c r="D94" s="47">
        <f t="shared" si="5"/>
        <v>35</v>
      </c>
    </row>
    <row r="95" spans="1:4" x14ac:dyDescent="0.25">
      <c r="A95" s="49">
        <v>432</v>
      </c>
      <c r="B95" s="50">
        <v>133</v>
      </c>
      <c r="C95" s="48">
        <f t="shared" si="4"/>
        <v>0.66500000000000004</v>
      </c>
      <c r="D95" s="47">
        <f t="shared" si="5"/>
        <v>33.5</v>
      </c>
    </row>
    <row r="96" spans="1:4" x14ac:dyDescent="0.25">
      <c r="A96" s="49">
        <v>431</v>
      </c>
      <c r="B96" s="50">
        <v>136</v>
      </c>
      <c r="C96" s="48">
        <f t="shared" si="4"/>
        <v>0.68</v>
      </c>
      <c r="D96" s="47">
        <f t="shared" si="5"/>
        <v>32</v>
      </c>
    </row>
    <row r="97" spans="1:4" x14ac:dyDescent="0.25">
      <c r="A97" s="49">
        <v>383</v>
      </c>
      <c r="B97" s="50">
        <v>135.5</v>
      </c>
      <c r="C97" s="48">
        <f t="shared" si="4"/>
        <v>0.67749999999999999</v>
      </c>
      <c r="D97" s="47">
        <f t="shared" si="5"/>
        <v>32.299999999999997</v>
      </c>
    </row>
    <row r="98" spans="1:4" x14ac:dyDescent="0.25">
      <c r="A98" s="49">
        <v>382</v>
      </c>
      <c r="B98" s="50">
        <v>125.5</v>
      </c>
      <c r="C98" s="48">
        <f t="shared" si="4"/>
        <v>0.62749999999999995</v>
      </c>
      <c r="D98" s="47">
        <f t="shared" si="5"/>
        <v>37.299999999999997</v>
      </c>
    </row>
    <row r="99" spans="1:4" x14ac:dyDescent="0.25">
      <c r="A99" s="49">
        <v>319</v>
      </c>
      <c r="B99" s="50">
        <v>135</v>
      </c>
      <c r="C99" s="48">
        <f t="shared" si="4"/>
        <v>0.67500000000000004</v>
      </c>
      <c r="D99" s="47">
        <f t="shared" si="5"/>
        <v>32.5</v>
      </c>
    </row>
    <row r="100" spans="1:4" x14ac:dyDescent="0.25">
      <c r="A100" s="49">
        <v>318</v>
      </c>
      <c r="B100" s="50">
        <v>129.5</v>
      </c>
      <c r="C100" s="48">
        <f t="shared" si="4"/>
        <v>0.64749999999999996</v>
      </c>
      <c r="D100" s="47">
        <f t="shared" si="5"/>
        <v>35.299999999999997</v>
      </c>
    </row>
    <row r="101" spans="1:4" x14ac:dyDescent="0.25">
      <c r="A101" s="49">
        <v>320</v>
      </c>
      <c r="B101" s="50">
        <v>130.5</v>
      </c>
      <c r="C101" s="48">
        <f t="shared" si="4"/>
        <v>0.65249999999999997</v>
      </c>
      <c r="D101" s="47">
        <f t="shared" si="5"/>
        <v>34.799999999999997</v>
      </c>
    </row>
    <row r="102" spans="1:4" x14ac:dyDescent="0.25">
      <c r="A102" s="49">
        <v>412</v>
      </c>
      <c r="B102" s="50">
        <v>139</v>
      </c>
      <c r="C102" s="48">
        <f t="shared" si="4"/>
        <v>0.69499999999999995</v>
      </c>
      <c r="D102" s="47">
        <f t="shared" si="5"/>
        <v>30.5</v>
      </c>
    </row>
    <row r="103" spans="1:4" x14ac:dyDescent="0.25">
      <c r="A103" s="49">
        <v>322</v>
      </c>
      <c r="B103" s="50">
        <v>137.5</v>
      </c>
      <c r="C103" s="48">
        <f t="shared" si="4"/>
        <v>0.6875</v>
      </c>
      <c r="D103" s="47">
        <f t="shared" si="5"/>
        <v>31.3</v>
      </c>
    </row>
    <row r="104" spans="1:4" x14ac:dyDescent="0.25">
      <c r="A104" s="49">
        <v>321</v>
      </c>
      <c r="B104" s="50">
        <v>128</v>
      </c>
      <c r="C104" s="48">
        <f t="shared" si="4"/>
        <v>0.64</v>
      </c>
      <c r="D104" s="47">
        <f t="shared" si="5"/>
        <v>36</v>
      </c>
    </row>
    <row r="105" spans="1:4" x14ac:dyDescent="0.25">
      <c r="A105" s="49">
        <v>324</v>
      </c>
      <c r="B105" s="50">
        <v>135</v>
      </c>
      <c r="C105" s="48">
        <f t="shared" si="4"/>
        <v>0.67500000000000004</v>
      </c>
      <c r="D105" s="47">
        <f t="shared" si="5"/>
        <v>32.5</v>
      </c>
    </row>
    <row r="106" spans="1:4" x14ac:dyDescent="0.25">
      <c r="A106" s="49">
        <v>384</v>
      </c>
      <c r="B106" s="50">
        <v>139</v>
      </c>
      <c r="C106" s="48">
        <f t="shared" si="4"/>
        <v>0.69499999999999995</v>
      </c>
      <c r="D106" s="47">
        <f t="shared" si="5"/>
        <v>30.5</v>
      </c>
    </row>
    <row r="107" spans="1:4" x14ac:dyDescent="0.25">
      <c r="A107" s="49">
        <v>323</v>
      </c>
      <c r="B107" s="50">
        <v>143</v>
      </c>
      <c r="C107" s="48">
        <f t="shared" si="4"/>
        <v>0.71499999999999997</v>
      </c>
      <c r="D107" s="47">
        <f t="shared" si="5"/>
        <v>28.5</v>
      </c>
    </row>
    <row r="108" spans="1:4" x14ac:dyDescent="0.25">
      <c r="A108" s="49">
        <v>415</v>
      </c>
      <c r="B108" s="50">
        <v>138.5</v>
      </c>
      <c r="C108" s="48">
        <f t="shared" si="4"/>
        <v>0.6925</v>
      </c>
      <c r="D108" s="47">
        <f t="shared" si="5"/>
        <v>30.8</v>
      </c>
    </row>
    <row r="109" spans="1:4" x14ac:dyDescent="0.25">
      <c r="A109" s="49">
        <v>418</v>
      </c>
      <c r="B109" s="50">
        <v>136</v>
      </c>
      <c r="C109" s="48">
        <f t="shared" si="4"/>
        <v>0.68</v>
      </c>
      <c r="D109" s="47">
        <f t="shared" si="5"/>
        <v>32</v>
      </c>
    </row>
    <row r="110" spans="1:4" x14ac:dyDescent="0.25">
      <c r="A110" s="49">
        <v>417</v>
      </c>
      <c r="B110" s="50">
        <v>154.5</v>
      </c>
      <c r="C110" s="48">
        <f t="shared" si="4"/>
        <v>0.77249999999999996</v>
      </c>
      <c r="D110" s="47">
        <f t="shared" si="5"/>
        <v>22.8</v>
      </c>
    </row>
    <row r="111" spans="1:4" x14ac:dyDescent="0.25">
      <c r="A111" s="49">
        <v>414</v>
      </c>
      <c r="B111" s="50">
        <v>141.5</v>
      </c>
      <c r="C111" s="48">
        <f t="shared" si="4"/>
        <v>0.70750000000000002</v>
      </c>
      <c r="D111" s="47">
        <f t="shared" si="5"/>
        <v>29.3</v>
      </c>
    </row>
    <row r="112" spans="1:4" x14ac:dyDescent="0.25">
      <c r="A112" s="49">
        <v>419</v>
      </c>
      <c r="B112" s="50">
        <v>144</v>
      </c>
      <c r="C112" s="48">
        <f t="shared" si="4"/>
        <v>0.72</v>
      </c>
      <c r="D112" s="47">
        <f t="shared" si="5"/>
        <v>28</v>
      </c>
    </row>
    <row r="113" spans="1:4" x14ac:dyDescent="0.25">
      <c r="A113" s="49"/>
      <c r="B113" s="50"/>
      <c r="C113" s="48">
        <f t="shared" si="4"/>
        <v>0</v>
      </c>
      <c r="D113" s="47">
        <f t="shared" si="5"/>
        <v>100</v>
      </c>
    </row>
    <row r="114" spans="1:4" x14ac:dyDescent="0.25">
      <c r="A114" s="49"/>
      <c r="B114" s="50"/>
      <c r="C114" s="48">
        <f t="shared" si="4"/>
        <v>0</v>
      </c>
      <c r="D114" s="47">
        <f t="shared" si="5"/>
        <v>100</v>
      </c>
    </row>
    <row r="115" spans="1:4" x14ac:dyDescent="0.25">
      <c r="A115" s="49"/>
      <c r="B115" s="50"/>
      <c r="C115" s="48">
        <f t="shared" si="4"/>
        <v>0</v>
      </c>
      <c r="D115" s="47">
        <f t="shared" si="5"/>
        <v>100</v>
      </c>
    </row>
    <row r="116" spans="1:4" x14ac:dyDescent="0.25">
      <c r="A116" s="49"/>
      <c r="B116" s="50"/>
      <c r="C116" s="48">
        <f t="shared" si="4"/>
        <v>0</v>
      </c>
      <c r="D116" s="47">
        <f t="shared" si="5"/>
        <v>100</v>
      </c>
    </row>
    <row r="117" spans="1:4" x14ac:dyDescent="0.25">
      <c r="A117" s="49"/>
      <c r="B117" s="50"/>
      <c r="C117" s="48">
        <f t="shared" si="4"/>
        <v>0</v>
      </c>
      <c r="D117" s="47">
        <f t="shared" si="5"/>
        <v>100</v>
      </c>
    </row>
    <row r="118" spans="1:4" x14ac:dyDescent="0.25">
      <c r="A118" s="49"/>
      <c r="B118" s="50"/>
      <c r="C118" s="48">
        <f t="shared" si="4"/>
        <v>0</v>
      </c>
      <c r="D118" s="47">
        <f t="shared" si="5"/>
        <v>100</v>
      </c>
    </row>
    <row r="119" spans="1:4" x14ac:dyDescent="0.25">
      <c r="A119" s="49"/>
      <c r="B119" s="50"/>
      <c r="C119" s="48">
        <f t="shared" si="4"/>
        <v>0</v>
      </c>
      <c r="D119" s="47">
        <f t="shared" si="5"/>
        <v>100</v>
      </c>
    </row>
    <row r="120" spans="1:4" x14ac:dyDescent="0.25">
      <c r="A120" s="49"/>
      <c r="B120" s="50"/>
      <c r="C120" s="48">
        <f t="shared" si="4"/>
        <v>0</v>
      </c>
      <c r="D120" s="47">
        <f t="shared" si="5"/>
        <v>100</v>
      </c>
    </row>
    <row r="121" spans="1:4" x14ac:dyDescent="0.25">
      <c r="A121" s="49"/>
      <c r="B121" s="50"/>
      <c r="C121" s="48">
        <f t="shared" si="4"/>
        <v>0</v>
      </c>
      <c r="D121" s="47">
        <f t="shared" si="5"/>
        <v>100</v>
      </c>
    </row>
    <row r="122" spans="1:4" x14ac:dyDescent="0.25">
      <c r="A122" s="49"/>
      <c r="B122" s="50"/>
      <c r="C122" s="48">
        <f t="shared" si="4"/>
        <v>0</v>
      </c>
      <c r="D122" s="47">
        <f t="shared" si="5"/>
        <v>100</v>
      </c>
    </row>
    <row r="123" spans="1:4" x14ac:dyDescent="0.25">
      <c r="A123" s="49"/>
      <c r="B123" s="50"/>
      <c r="C123" s="48">
        <f t="shared" si="4"/>
        <v>0</v>
      </c>
      <c r="D123" s="47">
        <f t="shared" si="5"/>
        <v>100</v>
      </c>
    </row>
    <row r="124" spans="1:4" x14ac:dyDescent="0.25">
      <c r="A124" s="49"/>
      <c r="B124" s="50"/>
      <c r="C124" s="48">
        <f t="shared" si="4"/>
        <v>0</v>
      </c>
      <c r="D124" s="47">
        <f t="shared" si="5"/>
        <v>100</v>
      </c>
    </row>
    <row r="125" spans="1:4" x14ac:dyDescent="0.25">
      <c r="A125" s="49"/>
      <c r="B125" s="50"/>
      <c r="C125" s="48">
        <f t="shared" si="4"/>
        <v>0</v>
      </c>
      <c r="D125" s="47">
        <f t="shared" si="5"/>
        <v>100</v>
      </c>
    </row>
    <row r="126" spans="1:4" x14ac:dyDescent="0.25">
      <c r="A126" s="49"/>
      <c r="B126" s="50"/>
      <c r="C126" s="48">
        <f t="shared" si="4"/>
        <v>0</v>
      </c>
      <c r="D126" s="47">
        <f t="shared" si="5"/>
        <v>100</v>
      </c>
    </row>
    <row r="127" spans="1:4" x14ac:dyDescent="0.25">
      <c r="A127" s="49"/>
      <c r="B127" s="50"/>
      <c r="C127" s="48">
        <f t="shared" si="4"/>
        <v>0</v>
      </c>
      <c r="D127" s="47">
        <f t="shared" si="5"/>
        <v>100</v>
      </c>
    </row>
    <row r="128" spans="1:4" x14ac:dyDescent="0.25">
      <c r="A128" s="49"/>
      <c r="B128" s="50"/>
      <c r="C128" s="48">
        <f t="shared" si="4"/>
        <v>0</v>
      </c>
      <c r="D128" s="47">
        <f t="shared" si="5"/>
        <v>100</v>
      </c>
    </row>
    <row r="129" spans="1:4" x14ac:dyDescent="0.25">
      <c r="A129" s="49"/>
      <c r="B129" s="50"/>
      <c r="C129" s="48">
        <f t="shared" si="4"/>
        <v>0</v>
      </c>
      <c r="D129" s="47">
        <f t="shared" si="5"/>
        <v>100</v>
      </c>
    </row>
    <row r="130" spans="1:4" x14ac:dyDescent="0.25">
      <c r="A130" s="49"/>
      <c r="B130" s="50"/>
      <c r="C130" s="48">
        <f t="shared" si="4"/>
        <v>0</v>
      </c>
      <c r="D130" s="47">
        <f t="shared" si="5"/>
        <v>100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82"/>
  <sheetViews>
    <sheetView zoomScaleNormal="100" workbookViewId="0">
      <pane ySplit="1" topLeftCell="A84" activePane="bottomLeft" state="frozen"/>
      <selection activeCell="H34" sqref="H34"/>
      <selection pane="bottomLeft" activeCell="F95" sqref="F95"/>
    </sheetView>
  </sheetViews>
  <sheetFormatPr defaultRowHeight="15" x14ac:dyDescent="0.25"/>
  <cols>
    <col min="1" max="4" width="13.7109375" style="55" customWidth="1"/>
  </cols>
  <sheetData>
    <row r="1" spans="1:4" x14ac:dyDescent="0.25">
      <c r="A1" s="56" t="s">
        <v>23</v>
      </c>
      <c r="B1" s="56" t="s">
        <v>60</v>
      </c>
      <c r="C1" s="56" t="s">
        <v>16</v>
      </c>
      <c r="D1" s="56" t="s">
        <v>10</v>
      </c>
    </row>
    <row r="2" spans="1:4" x14ac:dyDescent="0.25">
      <c r="A2" s="57">
        <v>111</v>
      </c>
      <c r="B2" s="57">
        <v>0</v>
      </c>
      <c r="C2" s="57">
        <v>0</v>
      </c>
      <c r="D2" s="55">
        <f>IF(B2="E","E", IF(B2="R","R",SUM(B2:C2)))</f>
        <v>0</v>
      </c>
    </row>
    <row r="3" spans="1:4" x14ac:dyDescent="0.25">
      <c r="A3" s="57">
        <v>171</v>
      </c>
      <c r="B3" s="57">
        <v>4</v>
      </c>
      <c r="C3" s="57">
        <v>3</v>
      </c>
      <c r="D3" s="55">
        <f t="shared" ref="D3:D66" si="0">IF(B3="E","E", IF(B3="R","R",SUM(B3:C3)))</f>
        <v>7</v>
      </c>
    </row>
    <row r="4" spans="1:4" x14ac:dyDescent="0.25">
      <c r="A4" s="57">
        <v>201</v>
      </c>
      <c r="B4" s="57">
        <v>4</v>
      </c>
      <c r="C4" s="57">
        <v>0</v>
      </c>
      <c r="D4" s="55">
        <f t="shared" si="0"/>
        <v>4</v>
      </c>
    </row>
    <row r="5" spans="1:4" x14ac:dyDescent="0.25">
      <c r="A5" s="57">
        <v>112</v>
      </c>
      <c r="B5" s="57">
        <v>8</v>
      </c>
      <c r="C5" s="57">
        <v>0</v>
      </c>
      <c r="D5" s="55">
        <f t="shared" si="0"/>
        <v>8</v>
      </c>
    </row>
    <row r="6" spans="1:4" x14ac:dyDescent="0.25">
      <c r="A6" s="57">
        <v>206</v>
      </c>
      <c r="B6" s="57">
        <v>0</v>
      </c>
      <c r="C6" s="57">
        <v>0</v>
      </c>
      <c r="D6" s="55">
        <f t="shared" si="0"/>
        <v>0</v>
      </c>
    </row>
    <row r="7" spans="1:4" x14ac:dyDescent="0.25">
      <c r="A7" s="57">
        <v>202</v>
      </c>
      <c r="B7" s="57">
        <v>0</v>
      </c>
      <c r="C7" s="57">
        <v>0</v>
      </c>
      <c r="D7" s="55">
        <f t="shared" si="0"/>
        <v>0</v>
      </c>
    </row>
    <row r="8" spans="1:4" x14ac:dyDescent="0.25">
      <c r="A8" s="57">
        <v>113</v>
      </c>
      <c r="B8" s="57">
        <v>8</v>
      </c>
      <c r="C8" s="57">
        <v>0</v>
      </c>
      <c r="D8" s="55">
        <f t="shared" si="0"/>
        <v>8</v>
      </c>
    </row>
    <row r="9" spans="1:4" x14ac:dyDescent="0.25">
      <c r="A9" s="57">
        <v>173</v>
      </c>
      <c r="B9" s="57">
        <v>0</v>
      </c>
      <c r="C9" s="57">
        <v>0</v>
      </c>
      <c r="D9" s="55">
        <f t="shared" si="0"/>
        <v>0</v>
      </c>
    </row>
    <row r="10" spans="1:4" x14ac:dyDescent="0.25">
      <c r="A10" s="57">
        <v>203</v>
      </c>
      <c r="B10" s="57">
        <v>4</v>
      </c>
      <c r="C10" s="57">
        <v>0</v>
      </c>
      <c r="D10" s="55">
        <f t="shared" si="0"/>
        <v>4</v>
      </c>
    </row>
    <row r="11" spans="1:4" x14ac:dyDescent="0.25">
      <c r="A11" s="57">
        <v>114</v>
      </c>
      <c r="B11" s="57">
        <v>0</v>
      </c>
      <c r="C11" s="57">
        <v>0</v>
      </c>
      <c r="D11" s="55">
        <f t="shared" si="0"/>
        <v>0</v>
      </c>
    </row>
    <row r="12" spans="1:4" x14ac:dyDescent="0.25">
      <c r="A12" s="57">
        <v>174</v>
      </c>
      <c r="B12" s="57">
        <v>4</v>
      </c>
      <c r="C12" s="57">
        <v>4</v>
      </c>
      <c r="D12" s="55">
        <f t="shared" si="0"/>
        <v>8</v>
      </c>
    </row>
    <row r="13" spans="1:4" x14ac:dyDescent="0.25">
      <c r="A13" s="57">
        <v>204</v>
      </c>
      <c r="B13" s="57">
        <v>4</v>
      </c>
      <c r="C13" s="57">
        <v>0</v>
      </c>
      <c r="D13" s="55">
        <f t="shared" si="0"/>
        <v>4</v>
      </c>
    </row>
    <row r="14" spans="1:4" x14ac:dyDescent="0.25">
      <c r="A14" s="57">
        <v>115</v>
      </c>
      <c r="B14" s="57">
        <v>0</v>
      </c>
      <c r="C14" s="57">
        <v>0</v>
      </c>
      <c r="D14" s="55">
        <f t="shared" si="0"/>
        <v>0</v>
      </c>
    </row>
    <row r="15" spans="1:4" x14ac:dyDescent="0.25">
      <c r="A15" s="57">
        <v>205</v>
      </c>
      <c r="B15" s="57">
        <v>0</v>
      </c>
      <c r="C15" s="57">
        <v>0</v>
      </c>
      <c r="D15" s="55">
        <f t="shared" si="0"/>
        <v>0</v>
      </c>
    </row>
    <row r="16" spans="1:4" x14ac:dyDescent="0.25">
      <c r="A16" s="57">
        <v>116</v>
      </c>
      <c r="B16" s="57">
        <v>4</v>
      </c>
      <c r="C16" s="57">
        <v>0</v>
      </c>
      <c r="D16" s="55">
        <f t="shared" si="0"/>
        <v>4</v>
      </c>
    </row>
    <row r="17" spans="1:4" x14ac:dyDescent="0.25">
      <c r="A17" s="57">
        <v>176</v>
      </c>
      <c r="B17" s="57">
        <v>4</v>
      </c>
      <c r="C17" s="57">
        <v>15</v>
      </c>
      <c r="D17" s="55">
        <f t="shared" si="0"/>
        <v>19</v>
      </c>
    </row>
    <row r="18" spans="1:4" x14ac:dyDescent="0.25">
      <c r="A18" s="57">
        <v>172</v>
      </c>
      <c r="B18" s="57">
        <v>0</v>
      </c>
      <c r="C18" s="57">
        <v>0</v>
      </c>
      <c r="D18" s="55">
        <f t="shared" si="0"/>
        <v>0</v>
      </c>
    </row>
    <row r="19" spans="1:4" x14ac:dyDescent="0.25">
      <c r="A19" s="57">
        <v>117</v>
      </c>
      <c r="B19" s="57">
        <v>0</v>
      </c>
      <c r="C19" s="57">
        <v>0</v>
      </c>
      <c r="D19" s="55">
        <f t="shared" si="0"/>
        <v>0</v>
      </c>
    </row>
    <row r="20" spans="1:4" x14ac:dyDescent="0.25">
      <c r="A20" s="57">
        <v>177</v>
      </c>
      <c r="B20" s="57">
        <v>8</v>
      </c>
      <c r="C20" s="57">
        <v>0</v>
      </c>
      <c r="D20" s="55">
        <f t="shared" si="0"/>
        <v>8</v>
      </c>
    </row>
    <row r="21" spans="1:4" x14ac:dyDescent="0.25">
      <c r="A21" s="57">
        <v>207</v>
      </c>
      <c r="B21" s="57">
        <v>0</v>
      </c>
      <c r="C21" s="57">
        <v>0</v>
      </c>
      <c r="D21" s="55">
        <f t="shared" si="0"/>
        <v>0</v>
      </c>
    </row>
    <row r="22" spans="1:4" x14ac:dyDescent="0.25">
      <c r="A22" s="57">
        <v>118</v>
      </c>
      <c r="B22" s="57">
        <v>0</v>
      </c>
      <c r="C22" s="57">
        <v>0</v>
      </c>
      <c r="D22" s="55">
        <f t="shared" si="0"/>
        <v>0</v>
      </c>
    </row>
    <row r="23" spans="1:4" x14ac:dyDescent="0.25">
      <c r="A23" s="57">
        <v>178</v>
      </c>
      <c r="B23" s="57">
        <v>12</v>
      </c>
      <c r="C23" s="57">
        <v>7</v>
      </c>
      <c r="D23" s="55">
        <f t="shared" si="0"/>
        <v>19</v>
      </c>
    </row>
    <row r="24" spans="1:4" x14ac:dyDescent="0.25">
      <c r="A24" s="57">
        <v>208</v>
      </c>
      <c r="B24" s="57">
        <v>4</v>
      </c>
      <c r="C24" s="57">
        <v>0</v>
      </c>
      <c r="D24" s="55">
        <f t="shared" si="0"/>
        <v>4</v>
      </c>
    </row>
    <row r="25" spans="1:4" x14ac:dyDescent="0.25">
      <c r="A25" s="57">
        <v>119</v>
      </c>
      <c r="B25" s="57">
        <v>0</v>
      </c>
      <c r="C25" s="57">
        <v>0</v>
      </c>
      <c r="D25" s="55">
        <f t="shared" si="0"/>
        <v>0</v>
      </c>
    </row>
    <row r="26" spans="1:4" x14ac:dyDescent="0.25">
      <c r="A26" s="57">
        <v>179</v>
      </c>
      <c r="B26" s="57">
        <v>4</v>
      </c>
      <c r="C26" s="57">
        <v>0</v>
      </c>
      <c r="D26" s="55">
        <f t="shared" si="0"/>
        <v>4</v>
      </c>
    </row>
    <row r="27" spans="1:4" x14ac:dyDescent="0.25">
      <c r="A27" s="57">
        <v>209</v>
      </c>
      <c r="B27" s="57">
        <v>4</v>
      </c>
      <c r="C27" s="57">
        <v>0</v>
      </c>
      <c r="D27" s="55">
        <f t="shared" si="0"/>
        <v>4</v>
      </c>
    </row>
    <row r="28" spans="1:4" x14ac:dyDescent="0.25">
      <c r="A28" s="57">
        <v>120</v>
      </c>
      <c r="B28" s="57" t="s">
        <v>580</v>
      </c>
      <c r="C28" s="57"/>
      <c r="D28" s="55" t="str">
        <f t="shared" si="0"/>
        <v>R</v>
      </c>
    </row>
    <row r="29" spans="1:4" x14ac:dyDescent="0.25">
      <c r="A29" s="57">
        <v>180</v>
      </c>
      <c r="B29" s="57">
        <v>0</v>
      </c>
      <c r="C29" s="57">
        <v>0</v>
      </c>
      <c r="D29" s="55">
        <f t="shared" si="0"/>
        <v>0</v>
      </c>
    </row>
    <row r="30" spans="1:4" x14ac:dyDescent="0.25">
      <c r="A30" s="57">
        <v>210</v>
      </c>
      <c r="B30" s="57">
        <v>0</v>
      </c>
      <c r="C30" s="57">
        <v>0</v>
      </c>
      <c r="D30" s="55">
        <f t="shared" si="0"/>
        <v>0</v>
      </c>
    </row>
    <row r="31" spans="1:4" x14ac:dyDescent="0.25">
      <c r="A31" s="57">
        <v>121</v>
      </c>
      <c r="B31" s="57">
        <v>4</v>
      </c>
      <c r="C31" s="57">
        <v>0</v>
      </c>
      <c r="D31" s="55">
        <f t="shared" si="0"/>
        <v>4</v>
      </c>
    </row>
    <row r="32" spans="1:4" x14ac:dyDescent="0.25">
      <c r="A32" s="57">
        <v>181</v>
      </c>
      <c r="B32" s="57">
        <v>20</v>
      </c>
      <c r="C32" s="57">
        <v>24</v>
      </c>
      <c r="D32" s="55">
        <f t="shared" si="0"/>
        <v>44</v>
      </c>
    </row>
    <row r="33" spans="1:4" x14ac:dyDescent="0.25">
      <c r="A33" s="57">
        <v>114</v>
      </c>
      <c r="B33" s="57">
        <v>0</v>
      </c>
      <c r="C33" s="57">
        <v>0</v>
      </c>
      <c r="D33" s="55">
        <f t="shared" si="0"/>
        <v>0</v>
      </c>
    </row>
    <row r="34" spans="1:4" x14ac:dyDescent="0.25">
      <c r="A34" s="57">
        <v>122</v>
      </c>
      <c r="B34" s="57">
        <v>0</v>
      </c>
      <c r="C34" s="57">
        <v>0</v>
      </c>
      <c r="D34" s="55">
        <f t="shared" si="0"/>
        <v>0</v>
      </c>
    </row>
    <row r="35" spans="1:4" x14ac:dyDescent="0.25">
      <c r="A35" s="57">
        <v>182</v>
      </c>
      <c r="B35" s="57">
        <v>24</v>
      </c>
      <c r="C35" s="57">
        <v>45</v>
      </c>
      <c r="D35" s="55">
        <f t="shared" si="0"/>
        <v>69</v>
      </c>
    </row>
    <row r="36" spans="1:4" x14ac:dyDescent="0.25">
      <c r="A36" s="57">
        <v>212</v>
      </c>
      <c r="B36" s="57">
        <v>12</v>
      </c>
      <c r="C36" s="57">
        <v>0</v>
      </c>
      <c r="D36" s="55">
        <f t="shared" si="0"/>
        <v>12</v>
      </c>
    </row>
    <row r="37" spans="1:4" x14ac:dyDescent="0.25">
      <c r="A37" s="57">
        <v>183</v>
      </c>
      <c r="B37" s="57">
        <v>8</v>
      </c>
      <c r="C37" s="57">
        <v>0</v>
      </c>
      <c r="D37" s="55">
        <f t="shared" si="0"/>
        <v>8</v>
      </c>
    </row>
    <row r="38" spans="1:4" x14ac:dyDescent="0.25">
      <c r="A38" s="57">
        <v>213</v>
      </c>
      <c r="B38" s="57">
        <v>12</v>
      </c>
      <c r="C38" s="57">
        <v>1</v>
      </c>
      <c r="D38" s="55">
        <f t="shared" si="0"/>
        <v>13</v>
      </c>
    </row>
    <row r="39" spans="1:4" x14ac:dyDescent="0.25">
      <c r="A39" s="57">
        <v>124</v>
      </c>
      <c r="B39" s="57">
        <v>0</v>
      </c>
      <c r="C39" s="57">
        <v>0</v>
      </c>
      <c r="D39" s="55">
        <f t="shared" si="0"/>
        <v>0</v>
      </c>
    </row>
    <row r="40" spans="1:4" x14ac:dyDescent="0.25">
      <c r="A40" s="57">
        <v>184</v>
      </c>
      <c r="B40" s="57">
        <v>0</v>
      </c>
      <c r="C40" s="57">
        <v>0</v>
      </c>
      <c r="D40" s="55">
        <f t="shared" si="0"/>
        <v>0</v>
      </c>
    </row>
    <row r="41" spans="1:4" x14ac:dyDescent="0.25">
      <c r="A41" s="57">
        <v>214</v>
      </c>
      <c r="B41" s="57">
        <v>4</v>
      </c>
      <c r="C41" s="57">
        <v>0</v>
      </c>
      <c r="D41" s="55">
        <f t="shared" si="0"/>
        <v>4</v>
      </c>
    </row>
    <row r="42" spans="1:4" x14ac:dyDescent="0.25">
      <c r="A42" s="57">
        <v>125</v>
      </c>
      <c r="B42" s="57">
        <v>0</v>
      </c>
      <c r="C42" s="57">
        <v>0</v>
      </c>
      <c r="D42" s="55">
        <f t="shared" si="0"/>
        <v>0</v>
      </c>
    </row>
    <row r="43" spans="1:4" x14ac:dyDescent="0.25">
      <c r="A43" s="57">
        <v>185</v>
      </c>
      <c r="B43" s="57">
        <v>4</v>
      </c>
      <c r="C43" s="57">
        <v>2</v>
      </c>
      <c r="D43" s="55">
        <f t="shared" si="0"/>
        <v>6</v>
      </c>
    </row>
    <row r="44" spans="1:4" x14ac:dyDescent="0.25">
      <c r="A44" s="57">
        <v>126</v>
      </c>
      <c r="B44" s="57">
        <v>12</v>
      </c>
      <c r="C44" s="57">
        <v>1</v>
      </c>
      <c r="D44" s="55">
        <f t="shared" si="0"/>
        <v>13</v>
      </c>
    </row>
    <row r="45" spans="1:4" x14ac:dyDescent="0.25">
      <c r="A45" s="57">
        <v>216</v>
      </c>
      <c r="B45" s="57">
        <v>4</v>
      </c>
      <c r="C45" s="57">
        <v>0</v>
      </c>
      <c r="D45" s="55">
        <f t="shared" si="0"/>
        <v>4</v>
      </c>
    </row>
    <row r="46" spans="1:4" x14ac:dyDescent="0.25">
      <c r="A46" s="57">
        <v>186</v>
      </c>
      <c r="B46" s="57">
        <v>20</v>
      </c>
      <c r="C46" s="57">
        <v>7</v>
      </c>
      <c r="D46" s="55">
        <f t="shared" si="0"/>
        <v>27</v>
      </c>
    </row>
    <row r="47" spans="1:4" x14ac:dyDescent="0.25">
      <c r="A47" s="57">
        <v>217</v>
      </c>
      <c r="B47" s="57">
        <v>8</v>
      </c>
      <c r="C47" s="57">
        <v>0</v>
      </c>
      <c r="D47" s="55">
        <f t="shared" si="0"/>
        <v>8</v>
      </c>
    </row>
    <row r="48" spans="1:4" x14ac:dyDescent="0.25">
      <c r="A48" s="57">
        <v>128</v>
      </c>
      <c r="B48" s="57">
        <v>8</v>
      </c>
      <c r="C48" s="57">
        <v>0</v>
      </c>
      <c r="D48" s="55">
        <f t="shared" si="0"/>
        <v>8</v>
      </c>
    </row>
    <row r="49" spans="1:4" x14ac:dyDescent="0.25">
      <c r="A49" s="57">
        <v>188</v>
      </c>
      <c r="B49" s="57">
        <v>0</v>
      </c>
      <c r="C49" s="57">
        <v>0</v>
      </c>
      <c r="D49" s="55">
        <f t="shared" si="0"/>
        <v>0</v>
      </c>
    </row>
    <row r="50" spans="1:4" x14ac:dyDescent="0.25">
      <c r="A50" s="57">
        <v>215</v>
      </c>
      <c r="B50" s="57">
        <v>8</v>
      </c>
      <c r="C50" s="57">
        <v>0</v>
      </c>
      <c r="D50" s="55">
        <f t="shared" si="0"/>
        <v>8</v>
      </c>
    </row>
    <row r="51" spans="1:4" x14ac:dyDescent="0.25">
      <c r="A51" s="57">
        <v>187</v>
      </c>
      <c r="B51" s="57">
        <v>0</v>
      </c>
      <c r="C51" s="57">
        <v>0</v>
      </c>
      <c r="D51" s="55">
        <f t="shared" si="0"/>
        <v>0</v>
      </c>
    </row>
    <row r="52" spans="1:4" x14ac:dyDescent="0.25">
      <c r="A52" s="57">
        <v>218</v>
      </c>
      <c r="B52" s="57">
        <v>12</v>
      </c>
      <c r="C52" s="57">
        <v>8</v>
      </c>
      <c r="D52" s="55">
        <f t="shared" si="0"/>
        <v>20</v>
      </c>
    </row>
    <row r="53" spans="1:4" x14ac:dyDescent="0.25">
      <c r="A53" s="57">
        <v>129</v>
      </c>
      <c r="B53" s="57">
        <v>4</v>
      </c>
      <c r="C53" s="57">
        <v>0</v>
      </c>
      <c r="D53" s="55">
        <f t="shared" si="0"/>
        <v>4</v>
      </c>
    </row>
    <row r="54" spans="1:4" x14ac:dyDescent="0.25">
      <c r="A54" s="57">
        <v>189</v>
      </c>
      <c r="B54" s="57">
        <v>12</v>
      </c>
      <c r="C54" s="57">
        <v>0</v>
      </c>
      <c r="D54" s="55">
        <f t="shared" si="0"/>
        <v>12</v>
      </c>
    </row>
    <row r="55" spans="1:4" x14ac:dyDescent="0.25">
      <c r="A55" s="57">
        <v>219</v>
      </c>
      <c r="B55" s="57">
        <v>0</v>
      </c>
      <c r="C55" s="57">
        <v>0</v>
      </c>
      <c r="D55" s="55">
        <f t="shared" si="0"/>
        <v>0</v>
      </c>
    </row>
    <row r="56" spans="1:4" x14ac:dyDescent="0.25">
      <c r="A56" s="57">
        <v>130</v>
      </c>
      <c r="B56" s="57">
        <v>8</v>
      </c>
      <c r="C56" s="57">
        <v>0</v>
      </c>
      <c r="D56" s="55">
        <f t="shared" si="0"/>
        <v>8</v>
      </c>
    </row>
    <row r="57" spans="1:4" x14ac:dyDescent="0.25">
      <c r="A57" s="57">
        <v>190</v>
      </c>
      <c r="B57" s="57">
        <v>4</v>
      </c>
      <c r="C57" s="57">
        <v>0</v>
      </c>
      <c r="D57" s="55">
        <f t="shared" si="0"/>
        <v>4</v>
      </c>
    </row>
    <row r="58" spans="1:4" x14ac:dyDescent="0.25">
      <c r="A58" s="57">
        <v>220</v>
      </c>
      <c r="B58" s="57">
        <v>8</v>
      </c>
      <c r="C58" s="57">
        <v>0</v>
      </c>
      <c r="D58" s="55">
        <f t="shared" si="0"/>
        <v>8</v>
      </c>
    </row>
    <row r="59" spans="1:4" x14ac:dyDescent="0.25">
      <c r="A59" s="57">
        <v>191</v>
      </c>
      <c r="B59" s="57">
        <v>4</v>
      </c>
      <c r="C59" s="57">
        <v>1</v>
      </c>
      <c r="D59" s="55">
        <f t="shared" si="0"/>
        <v>5</v>
      </c>
    </row>
    <row r="60" spans="1:4" x14ac:dyDescent="0.25">
      <c r="A60" s="57">
        <v>221</v>
      </c>
      <c r="B60" s="57">
        <v>4</v>
      </c>
      <c r="C60" s="57">
        <v>0</v>
      </c>
      <c r="D60" s="55">
        <f t="shared" si="0"/>
        <v>4</v>
      </c>
    </row>
    <row r="61" spans="1:4" x14ac:dyDescent="0.25">
      <c r="A61" s="57">
        <v>132</v>
      </c>
      <c r="B61" s="57">
        <v>0</v>
      </c>
      <c r="C61" s="57">
        <v>0</v>
      </c>
      <c r="D61" s="55">
        <f t="shared" si="0"/>
        <v>0</v>
      </c>
    </row>
    <row r="62" spans="1:4" x14ac:dyDescent="0.25">
      <c r="A62" s="57">
        <v>192</v>
      </c>
      <c r="B62" s="57">
        <v>0</v>
      </c>
      <c r="C62" s="57">
        <v>0</v>
      </c>
      <c r="D62" s="55">
        <f t="shared" si="0"/>
        <v>0</v>
      </c>
    </row>
    <row r="63" spans="1:4" x14ac:dyDescent="0.25">
      <c r="A63" s="57">
        <v>222</v>
      </c>
      <c r="B63" s="57">
        <v>8</v>
      </c>
      <c r="C63" s="57">
        <v>0</v>
      </c>
      <c r="D63" s="55">
        <f t="shared" si="0"/>
        <v>8</v>
      </c>
    </row>
    <row r="64" spans="1:4" x14ac:dyDescent="0.25">
      <c r="A64" s="57">
        <v>133</v>
      </c>
      <c r="B64" s="57">
        <v>12</v>
      </c>
      <c r="C64" s="57">
        <v>0</v>
      </c>
      <c r="D64" s="55">
        <f t="shared" si="0"/>
        <v>12</v>
      </c>
    </row>
    <row r="65" spans="1:4" x14ac:dyDescent="0.25">
      <c r="A65" s="57">
        <v>193</v>
      </c>
      <c r="B65" s="57">
        <v>0</v>
      </c>
      <c r="C65" s="57">
        <v>0</v>
      </c>
      <c r="D65" s="55">
        <f t="shared" si="0"/>
        <v>0</v>
      </c>
    </row>
    <row r="66" spans="1:4" x14ac:dyDescent="0.25">
      <c r="A66" s="57">
        <v>211</v>
      </c>
      <c r="B66" s="57">
        <v>0</v>
      </c>
      <c r="C66" s="57">
        <v>0</v>
      </c>
      <c r="D66" s="55">
        <f t="shared" si="0"/>
        <v>0</v>
      </c>
    </row>
    <row r="67" spans="1:4" x14ac:dyDescent="0.25">
      <c r="A67" s="57">
        <v>223</v>
      </c>
      <c r="B67" s="57">
        <v>0</v>
      </c>
      <c r="C67" s="57">
        <v>0</v>
      </c>
      <c r="D67" s="55">
        <f t="shared" ref="D67:D80" si="1">IF(B67="E","E", IF(B67="R","R",SUM(B67:C67)))</f>
        <v>0</v>
      </c>
    </row>
    <row r="68" spans="1:4" x14ac:dyDescent="0.25">
      <c r="A68" s="57">
        <v>134</v>
      </c>
      <c r="B68" s="57">
        <v>4</v>
      </c>
      <c r="C68" s="57">
        <v>0</v>
      </c>
      <c r="D68" s="55">
        <f t="shared" si="1"/>
        <v>4</v>
      </c>
    </row>
    <row r="69" spans="1:4" x14ac:dyDescent="0.25">
      <c r="A69" s="57">
        <v>194</v>
      </c>
      <c r="B69" s="57">
        <v>4</v>
      </c>
      <c r="C69" s="57">
        <v>0</v>
      </c>
      <c r="D69" s="55">
        <f t="shared" si="1"/>
        <v>4</v>
      </c>
    </row>
    <row r="70" spans="1:4" x14ac:dyDescent="0.25">
      <c r="A70" s="57">
        <v>224</v>
      </c>
      <c r="B70" s="57">
        <v>0</v>
      </c>
      <c r="C70" s="57">
        <v>3</v>
      </c>
      <c r="D70" s="55">
        <f t="shared" si="1"/>
        <v>3</v>
      </c>
    </row>
    <row r="71" spans="1:4" x14ac:dyDescent="0.25">
      <c r="A71" s="57">
        <v>135</v>
      </c>
      <c r="B71" s="57">
        <v>4</v>
      </c>
      <c r="C71" s="57">
        <v>0</v>
      </c>
      <c r="D71" s="55">
        <f t="shared" si="1"/>
        <v>4</v>
      </c>
    </row>
    <row r="72" spans="1:4" x14ac:dyDescent="0.25">
      <c r="A72" s="57">
        <v>195</v>
      </c>
      <c r="B72" s="57">
        <v>0</v>
      </c>
      <c r="C72" s="57">
        <v>0</v>
      </c>
      <c r="D72" s="55">
        <f t="shared" si="1"/>
        <v>0</v>
      </c>
    </row>
    <row r="73" spans="1:4" x14ac:dyDescent="0.25">
      <c r="A73" s="57">
        <v>225</v>
      </c>
      <c r="B73" s="57">
        <v>12</v>
      </c>
      <c r="C73" s="57">
        <v>12</v>
      </c>
      <c r="D73" s="55">
        <f t="shared" si="1"/>
        <v>24</v>
      </c>
    </row>
    <row r="74" spans="1:4" x14ac:dyDescent="0.25">
      <c r="A74" s="57">
        <v>136</v>
      </c>
      <c r="B74" s="57">
        <v>4</v>
      </c>
      <c r="C74" s="57">
        <v>0</v>
      </c>
      <c r="D74" s="55">
        <f t="shared" si="1"/>
        <v>4</v>
      </c>
    </row>
    <row r="75" spans="1:4" x14ac:dyDescent="0.25">
      <c r="A75" s="57">
        <v>196</v>
      </c>
      <c r="B75" s="57">
        <v>4</v>
      </c>
      <c r="C75" s="57">
        <v>0</v>
      </c>
      <c r="D75" s="55">
        <f t="shared" si="1"/>
        <v>4</v>
      </c>
    </row>
    <row r="76" spans="1:4" x14ac:dyDescent="0.25">
      <c r="A76" s="57">
        <v>226</v>
      </c>
      <c r="B76" s="57">
        <v>4</v>
      </c>
      <c r="C76" s="57">
        <v>0</v>
      </c>
      <c r="D76" s="55">
        <f t="shared" si="1"/>
        <v>4</v>
      </c>
    </row>
    <row r="77" spans="1:4" x14ac:dyDescent="0.25">
      <c r="A77" s="57">
        <v>137</v>
      </c>
      <c r="B77" s="57">
        <v>12</v>
      </c>
      <c r="C77" s="57">
        <v>11</v>
      </c>
      <c r="D77" s="55">
        <f t="shared" si="1"/>
        <v>23</v>
      </c>
    </row>
    <row r="78" spans="1:4" x14ac:dyDescent="0.25">
      <c r="A78" s="57">
        <v>227</v>
      </c>
      <c r="B78" s="57">
        <v>0</v>
      </c>
      <c r="C78" s="57">
        <v>0</v>
      </c>
      <c r="D78" s="55">
        <f t="shared" si="1"/>
        <v>0</v>
      </c>
    </row>
    <row r="79" spans="1:4" x14ac:dyDescent="0.25">
      <c r="A79" s="57">
        <v>138</v>
      </c>
      <c r="B79" s="57">
        <v>8</v>
      </c>
      <c r="C79" s="57">
        <v>4</v>
      </c>
      <c r="D79" s="55">
        <f t="shared" si="1"/>
        <v>12</v>
      </c>
    </row>
    <row r="80" spans="1:4" x14ac:dyDescent="0.25">
      <c r="A80" s="57">
        <v>228</v>
      </c>
      <c r="B80" s="57">
        <v>12</v>
      </c>
      <c r="C80" s="57">
        <v>16</v>
      </c>
      <c r="D80" s="55">
        <f t="shared" si="1"/>
        <v>28</v>
      </c>
    </row>
    <row r="81" spans="1:4" x14ac:dyDescent="0.25">
      <c r="A81" s="57">
        <v>139</v>
      </c>
      <c r="B81" s="57">
        <v>0</v>
      </c>
      <c r="C81" s="57">
        <v>0</v>
      </c>
      <c r="D81" s="55">
        <f>IF(B81="E","E", IF(B81="R","R",SUM(B81:C81)))</f>
        <v>0</v>
      </c>
    </row>
    <row r="82" spans="1:4" x14ac:dyDescent="0.25">
      <c r="A82" s="57">
        <v>142</v>
      </c>
      <c r="B82" s="57">
        <v>0</v>
      </c>
      <c r="C82" s="57">
        <v>0</v>
      </c>
      <c r="D82" s="55">
        <f>IF(B82="E","E", IF(B82="R","R",SUM(B82:C82)))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49"/>
  <sheetViews>
    <sheetView zoomScale="80" zoomScaleNormal="80" workbookViewId="0">
      <selection activeCell="M52" sqref="M52"/>
    </sheetView>
  </sheetViews>
  <sheetFormatPr defaultColWidth="9.140625" defaultRowHeight="14.25" x14ac:dyDescent="0.2"/>
  <cols>
    <col min="1" max="2" width="9.42578125" style="1" customWidth="1"/>
    <col min="3" max="3" width="2.7109375" style="1" customWidth="1"/>
    <col min="4" max="5" width="9.42578125" style="1" customWidth="1"/>
    <col min="6" max="6" width="2.7109375" style="1" customWidth="1"/>
    <col min="7" max="8" width="9.42578125" style="1" customWidth="1"/>
    <col min="9" max="9" width="2.7109375" style="1" customWidth="1"/>
    <col min="10" max="13" width="9.42578125" style="1" customWidth="1"/>
    <col min="14" max="14" width="2.7109375" style="1" customWidth="1"/>
    <col min="15" max="16" width="9.42578125" style="1" customWidth="1"/>
    <col min="17" max="17" width="2.7109375" style="1" customWidth="1"/>
    <col min="18" max="19" width="9.42578125" style="1" customWidth="1"/>
    <col min="20" max="20" width="2.7109375" style="1" customWidth="1"/>
    <col min="21" max="24" width="9.42578125" style="1" customWidth="1"/>
    <col min="25" max="25" width="2.7109375" style="1" customWidth="1"/>
    <col min="26" max="27" width="9.42578125" style="1" customWidth="1"/>
    <col min="28" max="28" width="2.7109375" style="1" customWidth="1"/>
    <col min="29" max="30" width="9.42578125" style="1" customWidth="1"/>
    <col min="31" max="31" width="2.7109375" style="1" customWidth="1"/>
    <col min="32" max="33" width="9.42578125" style="1" customWidth="1"/>
    <col min="34" max="16384" width="9.140625" style="1"/>
  </cols>
  <sheetData>
    <row r="1" spans="1:33" ht="20.25" x14ac:dyDescent="0.3">
      <c r="A1" s="2" t="s">
        <v>3</v>
      </c>
      <c r="L1" s="2" t="s">
        <v>4</v>
      </c>
      <c r="W1" s="2" t="s">
        <v>5</v>
      </c>
    </row>
    <row r="3" spans="1:33" ht="18" customHeight="1" x14ac:dyDescent="0.2">
      <c r="A3" s="3">
        <v>115</v>
      </c>
      <c r="B3" s="4">
        <f>100-(A3/2.4)</f>
        <v>52.083333333333329</v>
      </c>
      <c r="D3" s="3">
        <f>A42+0.5</f>
        <v>135</v>
      </c>
      <c r="E3" s="4">
        <f t="shared" ref="E3:E12" si="0">100-(D3/2.4)</f>
        <v>43.75</v>
      </c>
      <c r="G3" s="3">
        <f>D42+0.5</f>
        <v>155</v>
      </c>
      <c r="H3" s="4">
        <f>100-(G3/2.4)</f>
        <v>35.416666666666657</v>
      </c>
      <c r="J3" s="3">
        <f>G42+0.5</f>
        <v>175</v>
      </c>
      <c r="K3" s="4">
        <f>100-(J3/2.4)</f>
        <v>27.083333333333329</v>
      </c>
      <c r="L3" s="3">
        <v>130</v>
      </c>
      <c r="M3" s="4">
        <f>100-(L3/2.6)</f>
        <v>50</v>
      </c>
      <c r="O3" s="3">
        <f>L42+0.5</f>
        <v>150</v>
      </c>
      <c r="P3" s="4">
        <f>100-(O3/2.6)</f>
        <v>42.307692307692307</v>
      </c>
      <c r="R3" s="3">
        <f>O42+0.5</f>
        <v>170</v>
      </c>
      <c r="S3" s="4">
        <f>100-(R3/2.6)</f>
        <v>34.615384615384613</v>
      </c>
      <c r="U3" s="3">
        <f>R42+0.5</f>
        <v>190</v>
      </c>
      <c r="V3" s="4">
        <f>100-(U3/2.5)</f>
        <v>24</v>
      </c>
      <c r="W3" s="3">
        <v>125</v>
      </c>
      <c r="X3" s="4">
        <f>100-(W3/2.5)</f>
        <v>50</v>
      </c>
      <c r="Z3" s="3">
        <f>W42+0.5</f>
        <v>145</v>
      </c>
      <c r="AA3" s="4">
        <f>100-(Z3/2.5)</f>
        <v>42</v>
      </c>
      <c r="AC3" s="3">
        <f>Z42+0.5</f>
        <v>165</v>
      </c>
      <c r="AD3" s="4">
        <f>100-(AC3/2.5)</f>
        <v>34</v>
      </c>
      <c r="AF3" s="3">
        <f>AC42+0.5</f>
        <v>185</v>
      </c>
      <c r="AG3" s="4">
        <f>100-(AF3/2.5)</f>
        <v>26</v>
      </c>
    </row>
    <row r="4" spans="1:33" ht="18" customHeight="1" x14ac:dyDescent="0.2">
      <c r="A4" s="3">
        <f>A3+0.5</f>
        <v>115.5</v>
      </c>
      <c r="B4" s="4">
        <f t="shared" ref="B4:B42" si="1">100-(A4/2.4)</f>
        <v>51.875</v>
      </c>
      <c r="D4" s="3">
        <f>D3+0.5</f>
        <v>135.5</v>
      </c>
      <c r="E4" s="4">
        <f t="shared" si="0"/>
        <v>43.541666666666664</v>
      </c>
      <c r="G4" s="3">
        <f>G3+0.5</f>
        <v>155.5</v>
      </c>
      <c r="H4" s="4">
        <f t="shared" ref="H4:H42" si="2">100-(G4/2.4)</f>
        <v>35.208333333333329</v>
      </c>
      <c r="J4" s="3">
        <f>J3+0.5</f>
        <v>175.5</v>
      </c>
      <c r="K4" s="4">
        <f t="shared" ref="K4:K42" si="3">100-(J4/2.4)</f>
        <v>26.875</v>
      </c>
      <c r="L4" s="3">
        <f>L3+0.5</f>
        <v>130.5</v>
      </c>
      <c r="M4" s="4">
        <f t="shared" ref="M4:M42" si="4">100-(L4/2.6)</f>
        <v>49.807692307692307</v>
      </c>
      <c r="O4" s="3">
        <f>O3+0.5</f>
        <v>150.5</v>
      </c>
      <c r="P4" s="4">
        <f t="shared" ref="P4:P42" si="5">100-(O4/2.6)</f>
        <v>42.11538461538462</v>
      </c>
      <c r="R4" s="3">
        <f>R3+0.5</f>
        <v>170.5</v>
      </c>
      <c r="S4" s="4">
        <f t="shared" ref="S4:S42" si="6">100-(R4/2.6)</f>
        <v>34.42307692307692</v>
      </c>
      <c r="U4" s="3">
        <f>U3+0.5</f>
        <v>190.5</v>
      </c>
      <c r="V4" s="4">
        <f t="shared" ref="V4:V42" si="7">100-(U4/2.5)</f>
        <v>23.799999999999997</v>
      </c>
      <c r="W4" s="3">
        <f>W3+0.5</f>
        <v>125.5</v>
      </c>
      <c r="X4" s="4">
        <f t="shared" ref="X4:X42" si="8">100-(W4/2.5)</f>
        <v>49.8</v>
      </c>
      <c r="Z4" s="3">
        <f>Z3+0.5</f>
        <v>145.5</v>
      </c>
      <c r="AA4" s="4">
        <f t="shared" ref="AA4:AA42" si="9">100-(Z4/2.5)</f>
        <v>41.8</v>
      </c>
      <c r="AC4" s="3">
        <f>AC3+0.5</f>
        <v>165.5</v>
      </c>
      <c r="AD4" s="4">
        <f t="shared" ref="AD4:AD42" si="10">100-(AC4/2.5)</f>
        <v>33.799999999999997</v>
      </c>
      <c r="AF4" s="3">
        <f>AF3+0.5</f>
        <v>185.5</v>
      </c>
      <c r="AG4" s="4">
        <f t="shared" ref="AG4:AG42" si="11">100-(AF4/2.5)</f>
        <v>25.799999999999997</v>
      </c>
    </row>
    <row r="5" spans="1:33" ht="18" customHeight="1" x14ac:dyDescent="0.2">
      <c r="A5" s="3">
        <f t="shared" ref="A5:A42" si="12">A4+0.5</f>
        <v>116</v>
      </c>
      <c r="B5" s="4">
        <f t="shared" si="1"/>
        <v>51.666666666666664</v>
      </c>
      <c r="D5" s="3">
        <f t="shared" ref="D5:D42" si="13">D4+0.5</f>
        <v>136</v>
      </c>
      <c r="E5" s="4">
        <f t="shared" si="0"/>
        <v>43.333333333333329</v>
      </c>
      <c r="G5" s="3">
        <f t="shared" ref="G5:G42" si="14">G4+0.5</f>
        <v>156</v>
      </c>
      <c r="H5" s="4">
        <f t="shared" si="2"/>
        <v>35</v>
      </c>
      <c r="J5" s="3">
        <f t="shared" ref="J5:J42" si="15">J4+0.5</f>
        <v>176</v>
      </c>
      <c r="K5" s="4">
        <f t="shared" si="3"/>
        <v>26.666666666666657</v>
      </c>
      <c r="L5" s="3">
        <f t="shared" ref="L5:L42" si="16">L4+0.5</f>
        <v>131</v>
      </c>
      <c r="M5" s="4">
        <f t="shared" si="4"/>
        <v>49.61538461538462</v>
      </c>
      <c r="O5" s="3">
        <f t="shared" ref="O5:O42" si="17">O4+0.5</f>
        <v>151</v>
      </c>
      <c r="P5" s="4">
        <f t="shared" si="5"/>
        <v>41.923076923076927</v>
      </c>
      <c r="R5" s="3">
        <f t="shared" ref="R5:R42" si="18">R4+0.5</f>
        <v>171</v>
      </c>
      <c r="S5" s="4">
        <f t="shared" si="6"/>
        <v>34.230769230769226</v>
      </c>
      <c r="U5" s="3">
        <f t="shared" ref="U5:U42" si="19">U4+0.5</f>
        <v>191</v>
      </c>
      <c r="V5" s="4">
        <f t="shared" si="7"/>
        <v>23.599999999999994</v>
      </c>
      <c r="W5" s="3">
        <f t="shared" ref="W5:W39" si="20">W4+0.5</f>
        <v>126</v>
      </c>
      <c r="X5" s="4">
        <f t="shared" si="8"/>
        <v>49.6</v>
      </c>
      <c r="Z5" s="3">
        <f t="shared" ref="Z5:Z39" si="21">Z4+0.5</f>
        <v>146</v>
      </c>
      <c r="AA5" s="4">
        <f t="shared" si="9"/>
        <v>41.6</v>
      </c>
      <c r="AC5" s="3">
        <f t="shared" ref="AC5:AC39" si="22">AC4+0.5</f>
        <v>166</v>
      </c>
      <c r="AD5" s="4">
        <f t="shared" si="10"/>
        <v>33.599999999999994</v>
      </c>
      <c r="AF5" s="3">
        <f t="shared" ref="AF5:AF39" si="23">AF4+0.5</f>
        <v>186</v>
      </c>
      <c r="AG5" s="4">
        <f t="shared" si="11"/>
        <v>25.599999999999994</v>
      </c>
    </row>
    <row r="6" spans="1:33" ht="18" customHeight="1" x14ac:dyDescent="0.2">
      <c r="A6" s="3">
        <f t="shared" si="12"/>
        <v>116.5</v>
      </c>
      <c r="B6" s="4">
        <f t="shared" si="1"/>
        <v>51.458333333333329</v>
      </c>
      <c r="D6" s="3">
        <f t="shared" si="13"/>
        <v>136.5</v>
      </c>
      <c r="E6" s="4">
        <f t="shared" si="0"/>
        <v>43.125</v>
      </c>
      <c r="G6" s="3">
        <f t="shared" si="14"/>
        <v>156.5</v>
      </c>
      <c r="H6" s="4">
        <f t="shared" si="2"/>
        <v>34.791666666666657</v>
      </c>
      <c r="J6" s="3">
        <f t="shared" si="15"/>
        <v>176.5</v>
      </c>
      <c r="K6" s="4">
        <f t="shared" si="3"/>
        <v>26.458333333333329</v>
      </c>
      <c r="L6" s="3">
        <f t="shared" si="16"/>
        <v>131.5</v>
      </c>
      <c r="M6" s="4">
        <f t="shared" si="4"/>
        <v>49.423076923076927</v>
      </c>
      <c r="O6" s="3">
        <f t="shared" si="17"/>
        <v>151.5</v>
      </c>
      <c r="P6" s="4">
        <f t="shared" si="5"/>
        <v>41.730769230769234</v>
      </c>
      <c r="R6" s="3">
        <f t="shared" si="18"/>
        <v>171.5</v>
      </c>
      <c r="S6" s="4">
        <f t="shared" si="6"/>
        <v>34.038461538461547</v>
      </c>
      <c r="U6" s="3">
        <f t="shared" si="19"/>
        <v>191.5</v>
      </c>
      <c r="V6" s="4">
        <f t="shared" si="7"/>
        <v>23.400000000000006</v>
      </c>
      <c r="W6" s="3">
        <f t="shared" si="20"/>
        <v>126.5</v>
      </c>
      <c r="X6" s="4">
        <f t="shared" si="8"/>
        <v>49.4</v>
      </c>
      <c r="Z6" s="3">
        <f t="shared" si="21"/>
        <v>146.5</v>
      </c>
      <c r="AA6" s="4">
        <f t="shared" si="9"/>
        <v>41.4</v>
      </c>
      <c r="AC6" s="3">
        <f t="shared" si="22"/>
        <v>166.5</v>
      </c>
      <c r="AD6" s="4">
        <f t="shared" si="10"/>
        <v>33.400000000000006</v>
      </c>
      <c r="AF6" s="3">
        <f t="shared" si="23"/>
        <v>186.5</v>
      </c>
      <c r="AG6" s="4">
        <f t="shared" si="11"/>
        <v>25.400000000000006</v>
      </c>
    </row>
    <row r="7" spans="1:33" ht="18" customHeight="1" x14ac:dyDescent="0.2">
      <c r="A7" s="3">
        <f t="shared" si="12"/>
        <v>117</v>
      </c>
      <c r="B7" s="4">
        <f t="shared" si="1"/>
        <v>51.25</v>
      </c>
      <c r="D7" s="3">
        <f t="shared" si="13"/>
        <v>137</v>
      </c>
      <c r="E7" s="4">
        <f t="shared" si="0"/>
        <v>42.916666666666664</v>
      </c>
      <c r="G7" s="3">
        <f t="shared" si="14"/>
        <v>157</v>
      </c>
      <c r="H7" s="4">
        <f t="shared" si="2"/>
        <v>34.583333333333329</v>
      </c>
      <c r="J7" s="3">
        <f t="shared" si="15"/>
        <v>177</v>
      </c>
      <c r="K7" s="4">
        <f t="shared" si="3"/>
        <v>26.25</v>
      </c>
      <c r="L7" s="3">
        <f t="shared" si="16"/>
        <v>132</v>
      </c>
      <c r="M7" s="4">
        <f t="shared" si="4"/>
        <v>49.230769230769234</v>
      </c>
      <c r="O7" s="3">
        <f t="shared" si="17"/>
        <v>152</v>
      </c>
      <c r="P7" s="4">
        <f t="shared" si="5"/>
        <v>41.53846153846154</v>
      </c>
      <c r="R7" s="3">
        <f t="shared" si="18"/>
        <v>172</v>
      </c>
      <c r="S7" s="4">
        <f t="shared" si="6"/>
        <v>33.846153846153854</v>
      </c>
      <c r="U7" s="3">
        <f t="shared" si="19"/>
        <v>192</v>
      </c>
      <c r="V7" s="4">
        <f t="shared" si="7"/>
        <v>23.200000000000003</v>
      </c>
      <c r="W7" s="3">
        <f t="shared" si="20"/>
        <v>127</v>
      </c>
      <c r="X7" s="4">
        <f t="shared" si="8"/>
        <v>49.2</v>
      </c>
      <c r="Z7" s="3">
        <f t="shared" si="21"/>
        <v>147</v>
      </c>
      <c r="AA7" s="4">
        <f t="shared" si="9"/>
        <v>41.2</v>
      </c>
      <c r="AC7" s="3">
        <f t="shared" si="22"/>
        <v>167</v>
      </c>
      <c r="AD7" s="4">
        <f t="shared" si="10"/>
        <v>33.200000000000003</v>
      </c>
      <c r="AF7" s="3">
        <f t="shared" si="23"/>
        <v>187</v>
      </c>
      <c r="AG7" s="4">
        <f t="shared" si="11"/>
        <v>25.200000000000003</v>
      </c>
    </row>
    <row r="8" spans="1:33" ht="18" customHeight="1" x14ac:dyDescent="0.2">
      <c r="A8" s="3">
        <f t="shared" si="12"/>
        <v>117.5</v>
      </c>
      <c r="B8" s="4">
        <f t="shared" si="1"/>
        <v>51.041666666666664</v>
      </c>
      <c r="D8" s="3">
        <f t="shared" si="13"/>
        <v>137.5</v>
      </c>
      <c r="E8" s="4">
        <f t="shared" si="0"/>
        <v>42.708333333333329</v>
      </c>
      <c r="G8" s="3">
        <f t="shared" si="14"/>
        <v>157.5</v>
      </c>
      <c r="H8" s="4">
        <f t="shared" si="2"/>
        <v>34.375</v>
      </c>
      <c r="J8" s="3">
        <f t="shared" si="15"/>
        <v>177.5</v>
      </c>
      <c r="K8" s="4">
        <f t="shared" si="3"/>
        <v>26.041666666666657</v>
      </c>
      <c r="L8" s="3">
        <f t="shared" si="16"/>
        <v>132.5</v>
      </c>
      <c r="M8" s="4">
        <f t="shared" si="4"/>
        <v>49.03846153846154</v>
      </c>
      <c r="O8" s="3">
        <f t="shared" si="17"/>
        <v>152.5</v>
      </c>
      <c r="P8" s="4">
        <f t="shared" si="5"/>
        <v>41.346153846153847</v>
      </c>
      <c r="R8" s="3">
        <f t="shared" si="18"/>
        <v>172.5</v>
      </c>
      <c r="S8" s="4">
        <f t="shared" si="6"/>
        <v>33.65384615384616</v>
      </c>
      <c r="U8" s="3">
        <f t="shared" si="19"/>
        <v>192.5</v>
      </c>
      <c r="V8" s="4">
        <f t="shared" si="7"/>
        <v>23</v>
      </c>
      <c r="W8" s="3">
        <f t="shared" si="20"/>
        <v>127.5</v>
      </c>
      <c r="X8" s="4">
        <f t="shared" si="8"/>
        <v>49</v>
      </c>
      <c r="Z8" s="3">
        <f t="shared" si="21"/>
        <v>147.5</v>
      </c>
      <c r="AA8" s="4">
        <f t="shared" si="9"/>
        <v>41</v>
      </c>
      <c r="AC8" s="3">
        <f t="shared" si="22"/>
        <v>167.5</v>
      </c>
      <c r="AD8" s="4">
        <f t="shared" si="10"/>
        <v>33</v>
      </c>
      <c r="AF8" s="3">
        <f t="shared" si="23"/>
        <v>187.5</v>
      </c>
      <c r="AG8" s="4">
        <f t="shared" si="11"/>
        <v>25</v>
      </c>
    </row>
    <row r="9" spans="1:33" ht="18" customHeight="1" x14ac:dyDescent="0.2">
      <c r="A9" s="3">
        <f t="shared" si="12"/>
        <v>118</v>
      </c>
      <c r="B9" s="4">
        <f t="shared" si="1"/>
        <v>50.833333333333329</v>
      </c>
      <c r="D9" s="3">
        <f t="shared" si="13"/>
        <v>138</v>
      </c>
      <c r="E9" s="4">
        <f t="shared" si="0"/>
        <v>42.5</v>
      </c>
      <c r="G9" s="3">
        <f t="shared" si="14"/>
        <v>158</v>
      </c>
      <c r="H9" s="4">
        <f t="shared" si="2"/>
        <v>34.166666666666657</v>
      </c>
      <c r="J9" s="3">
        <f t="shared" si="15"/>
        <v>178</v>
      </c>
      <c r="K9" s="4">
        <f t="shared" si="3"/>
        <v>25.833333333333329</v>
      </c>
      <c r="L9" s="3">
        <f t="shared" si="16"/>
        <v>133</v>
      </c>
      <c r="M9" s="4">
        <f t="shared" si="4"/>
        <v>48.846153846153847</v>
      </c>
      <c r="O9" s="3">
        <f t="shared" si="17"/>
        <v>153</v>
      </c>
      <c r="P9" s="4">
        <f t="shared" si="5"/>
        <v>41.153846153846153</v>
      </c>
      <c r="R9" s="3">
        <f t="shared" si="18"/>
        <v>173</v>
      </c>
      <c r="S9" s="4">
        <f t="shared" si="6"/>
        <v>33.461538461538467</v>
      </c>
      <c r="U9" s="3">
        <f t="shared" si="19"/>
        <v>193</v>
      </c>
      <c r="V9" s="4">
        <f t="shared" si="7"/>
        <v>22.799999999999997</v>
      </c>
      <c r="W9" s="3">
        <f t="shared" si="20"/>
        <v>128</v>
      </c>
      <c r="X9" s="4">
        <f t="shared" si="8"/>
        <v>48.8</v>
      </c>
      <c r="Z9" s="3">
        <f t="shared" si="21"/>
        <v>148</v>
      </c>
      <c r="AA9" s="4">
        <f t="shared" si="9"/>
        <v>40.799999999999997</v>
      </c>
      <c r="AC9" s="3">
        <f t="shared" si="22"/>
        <v>168</v>
      </c>
      <c r="AD9" s="4">
        <f t="shared" si="10"/>
        <v>32.799999999999997</v>
      </c>
      <c r="AF9" s="3">
        <f t="shared" si="23"/>
        <v>188</v>
      </c>
      <c r="AG9" s="4">
        <f t="shared" si="11"/>
        <v>24.799999999999997</v>
      </c>
    </row>
    <row r="10" spans="1:33" ht="18" customHeight="1" x14ac:dyDescent="0.2">
      <c r="A10" s="3">
        <f t="shared" si="12"/>
        <v>118.5</v>
      </c>
      <c r="B10" s="4">
        <f t="shared" si="1"/>
        <v>50.625</v>
      </c>
      <c r="D10" s="3">
        <f t="shared" si="13"/>
        <v>138.5</v>
      </c>
      <c r="E10" s="4">
        <f t="shared" si="0"/>
        <v>42.291666666666664</v>
      </c>
      <c r="G10" s="3">
        <f t="shared" si="14"/>
        <v>158.5</v>
      </c>
      <c r="H10" s="4">
        <f t="shared" si="2"/>
        <v>33.958333333333329</v>
      </c>
      <c r="J10" s="3">
        <f t="shared" si="15"/>
        <v>178.5</v>
      </c>
      <c r="K10" s="4">
        <f t="shared" si="3"/>
        <v>25.625</v>
      </c>
      <c r="L10" s="3">
        <f t="shared" si="16"/>
        <v>133.5</v>
      </c>
      <c r="M10" s="4">
        <f t="shared" si="4"/>
        <v>48.653846153846153</v>
      </c>
      <c r="O10" s="3">
        <f t="shared" si="17"/>
        <v>153.5</v>
      </c>
      <c r="P10" s="4">
        <f t="shared" si="5"/>
        <v>40.961538461538467</v>
      </c>
      <c r="R10" s="3">
        <f t="shared" si="18"/>
        <v>173.5</v>
      </c>
      <c r="S10" s="4">
        <f t="shared" si="6"/>
        <v>33.269230769230774</v>
      </c>
      <c r="U10" s="3">
        <f t="shared" si="19"/>
        <v>193.5</v>
      </c>
      <c r="V10" s="4">
        <f t="shared" si="7"/>
        <v>22.599999999999994</v>
      </c>
      <c r="W10" s="3">
        <f t="shared" si="20"/>
        <v>128.5</v>
      </c>
      <c r="X10" s="4">
        <f t="shared" si="8"/>
        <v>48.6</v>
      </c>
      <c r="Z10" s="3">
        <f t="shared" si="21"/>
        <v>148.5</v>
      </c>
      <c r="AA10" s="4">
        <f t="shared" si="9"/>
        <v>40.6</v>
      </c>
      <c r="AC10" s="3">
        <f t="shared" si="22"/>
        <v>168.5</v>
      </c>
      <c r="AD10" s="4">
        <f t="shared" si="10"/>
        <v>32.599999999999994</v>
      </c>
      <c r="AF10" s="3">
        <f t="shared" si="23"/>
        <v>188.5</v>
      </c>
      <c r="AG10" s="4">
        <f t="shared" si="11"/>
        <v>24.599999999999994</v>
      </c>
    </row>
    <row r="11" spans="1:33" ht="18" customHeight="1" x14ac:dyDescent="0.2">
      <c r="A11" s="3">
        <f t="shared" si="12"/>
        <v>119</v>
      </c>
      <c r="B11" s="4">
        <f t="shared" si="1"/>
        <v>50.416666666666664</v>
      </c>
      <c r="D11" s="3">
        <f t="shared" si="13"/>
        <v>139</v>
      </c>
      <c r="E11" s="4">
        <f t="shared" si="0"/>
        <v>42.083333333333329</v>
      </c>
      <c r="G11" s="3">
        <f t="shared" si="14"/>
        <v>159</v>
      </c>
      <c r="H11" s="4">
        <f t="shared" si="2"/>
        <v>33.75</v>
      </c>
      <c r="J11" s="3">
        <f t="shared" si="15"/>
        <v>179</v>
      </c>
      <c r="K11" s="4">
        <f t="shared" si="3"/>
        <v>25.416666666666657</v>
      </c>
      <c r="L11" s="3">
        <f t="shared" si="16"/>
        <v>134</v>
      </c>
      <c r="M11" s="4">
        <f t="shared" si="4"/>
        <v>48.46153846153846</v>
      </c>
      <c r="O11" s="3">
        <f t="shared" si="17"/>
        <v>154</v>
      </c>
      <c r="P11" s="4">
        <f t="shared" si="5"/>
        <v>40.769230769230774</v>
      </c>
      <c r="R11" s="3">
        <f t="shared" si="18"/>
        <v>174</v>
      </c>
      <c r="S11" s="4">
        <f t="shared" si="6"/>
        <v>33.07692307692308</v>
      </c>
      <c r="U11" s="3">
        <f t="shared" si="19"/>
        <v>194</v>
      </c>
      <c r="V11" s="4">
        <f t="shared" si="7"/>
        <v>22.400000000000006</v>
      </c>
      <c r="W11" s="3">
        <f t="shared" si="20"/>
        <v>129</v>
      </c>
      <c r="X11" s="4">
        <f t="shared" si="8"/>
        <v>48.4</v>
      </c>
      <c r="Z11" s="3">
        <f t="shared" si="21"/>
        <v>149</v>
      </c>
      <c r="AA11" s="4">
        <f t="shared" si="9"/>
        <v>40.4</v>
      </c>
      <c r="AC11" s="3">
        <f t="shared" si="22"/>
        <v>169</v>
      </c>
      <c r="AD11" s="4">
        <f t="shared" si="10"/>
        <v>32.400000000000006</v>
      </c>
      <c r="AF11" s="3">
        <f t="shared" si="23"/>
        <v>189</v>
      </c>
      <c r="AG11" s="4">
        <f t="shared" si="11"/>
        <v>24.400000000000006</v>
      </c>
    </row>
    <row r="12" spans="1:33" ht="18" customHeight="1" x14ac:dyDescent="0.2">
      <c r="A12" s="3">
        <f t="shared" si="12"/>
        <v>119.5</v>
      </c>
      <c r="B12" s="4">
        <f t="shared" si="1"/>
        <v>50.208333333333329</v>
      </c>
      <c r="D12" s="3">
        <f t="shared" si="13"/>
        <v>139.5</v>
      </c>
      <c r="E12" s="4">
        <f t="shared" si="0"/>
        <v>41.875</v>
      </c>
      <c r="G12" s="3">
        <f t="shared" si="14"/>
        <v>159.5</v>
      </c>
      <c r="H12" s="4">
        <f t="shared" si="2"/>
        <v>33.541666666666657</v>
      </c>
      <c r="J12" s="3">
        <f t="shared" si="15"/>
        <v>179.5</v>
      </c>
      <c r="K12" s="4">
        <f t="shared" si="3"/>
        <v>25.208333333333329</v>
      </c>
      <c r="L12" s="3">
        <f t="shared" si="16"/>
        <v>134.5</v>
      </c>
      <c r="M12" s="4">
        <f t="shared" si="4"/>
        <v>48.269230769230774</v>
      </c>
      <c r="O12" s="3">
        <f t="shared" si="17"/>
        <v>154.5</v>
      </c>
      <c r="P12" s="4">
        <f t="shared" si="5"/>
        <v>40.57692307692308</v>
      </c>
      <c r="R12" s="3">
        <f t="shared" si="18"/>
        <v>174.5</v>
      </c>
      <c r="S12" s="4">
        <f t="shared" si="6"/>
        <v>32.884615384615387</v>
      </c>
      <c r="U12" s="3">
        <f t="shared" si="19"/>
        <v>194.5</v>
      </c>
      <c r="V12" s="4">
        <f t="shared" si="7"/>
        <v>22.200000000000003</v>
      </c>
      <c r="W12" s="3">
        <f t="shared" si="20"/>
        <v>129.5</v>
      </c>
      <c r="X12" s="4">
        <f t="shared" si="8"/>
        <v>48.2</v>
      </c>
      <c r="Z12" s="3">
        <f t="shared" si="21"/>
        <v>149.5</v>
      </c>
      <c r="AA12" s="4">
        <f t="shared" si="9"/>
        <v>40.200000000000003</v>
      </c>
      <c r="AC12" s="3">
        <f t="shared" si="22"/>
        <v>169.5</v>
      </c>
      <c r="AD12" s="4">
        <f t="shared" si="10"/>
        <v>32.200000000000003</v>
      </c>
      <c r="AF12" s="3">
        <f t="shared" si="23"/>
        <v>189.5</v>
      </c>
      <c r="AG12" s="4">
        <f t="shared" si="11"/>
        <v>24.200000000000003</v>
      </c>
    </row>
    <row r="13" spans="1:33" ht="18" customHeight="1" x14ac:dyDescent="0.2">
      <c r="A13" s="3">
        <f t="shared" si="12"/>
        <v>120</v>
      </c>
      <c r="B13" s="4">
        <f t="shared" si="1"/>
        <v>50</v>
      </c>
      <c r="D13" s="3">
        <f t="shared" si="13"/>
        <v>140</v>
      </c>
      <c r="E13" s="4">
        <f t="shared" ref="E13:E42" si="24">100-(D13/2.4)</f>
        <v>41.666666666666664</v>
      </c>
      <c r="G13" s="3">
        <f t="shared" si="14"/>
        <v>160</v>
      </c>
      <c r="H13" s="4">
        <f t="shared" si="2"/>
        <v>33.333333333333329</v>
      </c>
      <c r="J13" s="3">
        <f t="shared" si="15"/>
        <v>180</v>
      </c>
      <c r="K13" s="4">
        <f t="shared" si="3"/>
        <v>25</v>
      </c>
      <c r="L13" s="3">
        <f t="shared" si="16"/>
        <v>135</v>
      </c>
      <c r="M13" s="4">
        <f t="shared" si="4"/>
        <v>48.07692307692308</v>
      </c>
      <c r="O13" s="3">
        <f t="shared" si="17"/>
        <v>155</v>
      </c>
      <c r="P13" s="4">
        <f t="shared" si="5"/>
        <v>40.384615384615387</v>
      </c>
      <c r="R13" s="3">
        <f t="shared" si="18"/>
        <v>175</v>
      </c>
      <c r="S13" s="4">
        <f t="shared" si="6"/>
        <v>32.692307692307693</v>
      </c>
      <c r="U13" s="3">
        <f t="shared" si="19"/>
        <v>195</v>
      </c>
      <c r="V13" s="4">
        <f t="shared" si="7"/>
        <v>22</v>
      </c>
      <c r="W13" s="3">
        <f t="shared" si="20"/>
        <v>130</v>
      </c>
      <c r="X13" s="4">
        <f t="shared" si="8"/>
        <v>48</v>
      </c>
      <c r="Z13" s="3">
        <f t="shared" si="21"/>
        <v>150</v>
      </c>
      <c r="AA13" s="4">
        <f t="shared" si="9"/>
        <v>40</v>
      </c>
      <c r="AC13" s="3">
        <f t="shared" si="22"/>
        <v>170</v>
      </c>
      <c r="AD13" s="4">
        <f t="shared" si="10"/>
        <v>32</v>
      </c>
      <c r="AF13" s="3">
        <f t="shared" si="23"/>
        <v>190</v>
      </c>
      <c r="AG13" s="4">
        <f t="shared" si="11"/>
        <v>24</v>
      </c>
    </row>
    <row r="14" spans="1:33" ht="18" customHeight="1" x14ac:dyDescent="0.2">
      <c r="A14" s="3">
        <f t="shared" si="12"/>
        <v>120.5</v>
      </c>
      <c r="B14" s="4">
        <f t="shared" si="1"/>
        <v>49.791666666666664</v>
      </c>
      <c r="D14" s="3">
        <f t="shared" si="13"/>
        <v>140.5</v>
      </c>
      <c r="E14" s="4">
        <f t="shared" si="24"/>
        <v>41.458333333333329</v>
      </c>
      <c r="G14" s="3">
        <f t="shared" si="14"/>
        <v>160.5</v>
      </c>
      <c r="H14" s="4">
        <f t="shared" si="2"/>
        <v>33.125</v>
      </c>
      <c r="J14" s="3">
        <f t="shared" si="15"/>
        <v>180.5</v>
      </c>
      <c r="K14" s="4">
        <f t="shared" si="3"/>
        <v>24.791666666666657</v>
      </c>
      <c r="L14" s="3">
        <f t="shared" si="16"/>
        <v>135.5</v>
      </c>
      <c r="M14" s="4">
        <f t="shared" si="4"/>
        <v>47.884615384615387</v>
      </c>
      <c r="O14" s="3">
        <f t="shared" si="17"/>
        <v>155.5</v>
      </c>
      <c r="P14" s="4">
        <f t="shared" si="5"/>
        <v>40.192307692307693</v>
      </c>
      <c r="R14" s="3">
        <f t="shared" si="18"/>
        <v>175.5</v>
      </c>
      <c r="S14" s="4">
        <f t="shared" si="6"/>
        <v>32.5</v>
      </c>
      <c r="U14" s="3">
        <f t="shared" si="19"/>
        <v>195.5</v>
      </c>
      <c r="V14" s="4">
        <f t="shared" si="7"/>
        <v>21.799999999999997</v>
      </c>
      <c r="W14" s="3">
        <f t="shared" si="20"/>
        <v>130.5</v>
      </c>
      <c r="X14" s="4">
        <f t="shared" si="8"/>
        <v>47.8</v>
      </c>
      <c r="Z14" s="3">
        <f t="shared" si="21"/>
        <v>150.5</v>
      </c>
      <c r="AA14" s="4">
        <f t="shared" si="9"/>
        <v>39.799999999999997</v>
      </c>
      <c r="AC14" s="3">
        <f t="shared" si="22"/>
        <v>170.5</v>
      </c>
      <c r="AD14" s="4">
        <f t="shared" si="10"/>
        <v>31.799999999999997</v>
      </c>
      <c r="AF14" s="3">
        <f t="shared" si="23"/>
        <v>190.5</v>
      </c>
      <c r="AG14" s="4">
        <f t="shared" si="11"/>
        <v>23.799999999999997</v>
      </c>
    </row>
    <row r="15" spans="1:33" ht="18" customHeight="1" x14ac:dyDescent="0.2">
      <c r="A15" s="3">
        <f t="shared" si="12"/>
        <v>121</v>
      </c>
      <c r="B15" s="4">
        <f t="shared" si="1"/>
        <v>49.583333333333329</v>
      </c>
      <c r="D15" s="3">
        <f t="shared" si="13"/>
        <v>141</v>
      </c>
      <c r="E15" s="4">
        <f t="shared" si="24"/>
        <v>41.25</v>
      </c>
      <c r="G15" s="3">
        <f t="shared" si="14"/>
        <v>161</v>
      </c>
      <c r="H15" s="4">
        <f t="shared" si="2"/>
        <v>32.916666666666657</v>
      </c>
      <c r="J15" s="3">
        <f t="shared" si="15"/>
        <v>181</v>
      </c>
      <c r="K15" s="4">
        <f t="shared" si="3"/>
        <v>24.583333333333329</v>
      </c>
      <c r="L15" s="3">
        <f t="shared" si="16"/>
        <v>136</v>
      </c>
      <c r="M15" s="4">
        <f t="shared" si="4"/>
        <v>47.692307692307693</v>
      </c>
      <c r="O15" s="3">
        <f t="shared" si="17"/>
        <v>156</v>
      </c>
      <c r="P15" s="4">
        <f t="shared" si="5"/>
        <v>40</v>
      </c>
      <c r="R15" s="3">
        <f t="shared" si="18"/>
        <v>176</v>
      </c>
      <c r="S15" s="4">
        <f t="shared" si="6"/>
        <v>32.307692307692307</v>
      </c>
      <c r="U15" s="3">
        <f t="shared" si="19"/>
        <v>196</v>
      </c>
      <c r="V15" s="4">
        <f t="shared" si="7"/>
        <v>21.599999999999994</v>
      </c>
      <c r="W15" s="3">
        <f t="shared" si="20"/>
        <v>131</v>
      </c>
      <c r="X15" s="4">
        <f t="shared" si="8"/>
        <v>47.6</v>
      </c>
      <c r="Z15" s="3">
        <f t="shared" si="21"/>
        <v>151</v>
      </c>
      <c r="AA15" s="4">
        <f t="shared" si="9"/>
        <v>39.6</v>
      </c>
      <c r="AC15" s="3">
        <f t="shared" si="22"/>
        <v>171</v>
      </c>
      <c r="AD15" s="4">
        <f t="shared" si="10"/>
        <v>31.599999999999994</v>
      </c>
      <c r="AF15" s="3">
        <f t="shared" si="23"/>
        <v>191</v>
      </c>
      <c r="AG15" s="4">
        <f t="shared" si="11"/>
        <v>23.599999999999994</v>
      </c>
    </row>
    <row r="16" spans="1:33" ht="18" customHeight="1" x14ac:dyDescent="0.2">
      <c r="A16" s="3">
        <f t="shared" si="12"/>
        <v>121.5</v>
      </c>
      <c r="B16" s="4">
        <f t="shared" si="1"/>
        <v>49.375</v>
      </c>
      <c r="D16" s="3">
        <f t="shared" si="13"/>
        <v>141.5</v>
      </c>
      <c r="E16" s="4">
        <f t="shared" si="24"/>
        <v>41.041666666666664</v>
      </c>
      <c r="G16" s="3">
        <f t="shared" si="14"/>
        <v>161.5</v>
      </c>
      <c r="H16" s="4">
        <f t="shared" si="2"/>
        <v>32.708333333333329</v>
      </c>
      <c r="J16" s="3">
        <f t="shared" si="15"/>
        <v>181.5</v>
      </c>
      <c r="K16" s="4">
        <f t="shared" si="3"/>
        <v>24.375</v>
      </c>
      <c r="L16" s="3">
        <f t="shared" si="16"/>
        <v>136.5</v>
      </c>
      <c r="M16" s="4">
        <f t="shared" si="4"/>
        <v>47.5</v>
      </c>
      <c r="O16" s="3">
        <f t="shared" si="17"/>
        <v>156.5</v>
      </c>
      <c r="P16" s="4">
        <f t="shared" si="5"/>
        <v>39.807692307692307</v>
      </c>
      <c r="R16" s="3">
        <f t="shared" si="18"/>
        <v>176.5</v>
      </c>
      <c r="S16" s="4">
        <f t="shared" si="6"/>
        <v>32.115384615384613</v>
      </c>
      <c r="U16" s="3">
        <f t="shared" si="19"/>
        <v>196.5</v>
      </c>
      <c r="V16" s="4">
        <f t="shared" si="7"/>
        <v>21.400000000000006</v>
      </c>
      <c r="W16" s="3">
        <f t="shared" si="20"/>
        <v>131.5</v>
      </c>
      <c r="X16" s="4">
        <f t="shared" si="8"/>
        <v>47.4</v>
      </c>
      <c r="Z16" s="3">
        <f t="shared" si="21"/>
        <v>151.5</v>
      </c>
      <c r="AA16" s="4">
        <f t="shared" si="9"/>
        <v>39.4</v>
      </c>
      <c r="AC16" s="3">
        <f t="shared" si="22"/>
        <v>171.5</v>
      </c>
      <c r="AD16" s="4">
        <f t="shared" si="10"/>
        <v>31.400000000000006</v>
      </c>
      <c r="AF16" s="3">
        <f t="shared" si="23"/>
        <v>191.5</v>
      </c>
      <c r="AG16" s="4">
        <f t="shared" si="11"/>
        <v>23.400000000000006</v>
      </c>
    </row>
    <row r="17" spans="1:33" ht="18" customHeight="1" x14ac:dyDescent="0.2">
      <c r="A17" s="3">
        <f t="shared" si="12"/>
        <v>122</v>
      </c>
      <c r="B17" s="4">
        <f t="shared" si="1"/>
        <v>49.166666666666664</v>
      </c>
      <c r="D17" s="3">
        <f t="shared" si="13"/>
        <v>142</v>
      </c>
      <c r="E17" s="4">
        <f t="shared" si="24"/>
        <v>40.833333333333329</v>
      </c>
      <c r="G17" s="3">
        <f t="shared" si="14"/>
        <v>162</v>
      </c>
      <c r="H17" s="4">
        <f t="shared" si="2"/>
        <v>32.5</v>
      </c>
      <c r="J17" s="3">
        <f t="shared" si="15"/>
        <v>182</v>
      </c>
      <c r="K17" s="4">
        <f t="shared" si="3"/>
        <v>24.166666666666657</v>
      </c>
      <c r="L17" s="3">
        <f t="shared" si="16"/>
        <v>137</v>
      </c>
      <c r="M17" s="4">
        <f t="shared" si="4"/>
        <v>47.307692307692307</v>
      </c>
      <c r="O17" s="3">
        <f t="shared" si="17"/>
        <v>157</v>
      </c>
      <c r="P17" s="4">
        <f t="shared" si="5"/>
        <v>39.61538461538462</v>
      </c>
      <c r="R17" s="3">
        <f t="shared" si="18"/>
        <v>177</v>
      </c>
      <c r="S17" s="4">
        <f t="shared" si="6"/>
        <v>31.92307692307692</v>
      </c>
      <c r="U17" s="3">
        <f t="shared" si="19"/>
        <v>197</v>
      </c>
      <c r="V17" s="4">
        <f t="shared" si="7"/>
        <v>21.200000000000003</v>
      </c>
      <c r="W17" s="3">
        <f t="shared" si="20"/>
        <v>132</v>
      </c>
      <c r="X17" s="4">
        <f t="shared" si="8"/>
        <v>47.2</v>
      </c>
      <c r="Z17" s="3">
        <f t="shared" si="21"/>
        <v>152</v>
      </c>
      <c r="AA17" s="4">
        <f t="shared" si="9"/>
        <v>39.200000000000003</v>
      </c>
      <c r="AC17" s="3">
        <f t="shared" si="22"/>
        <v>172</v>
      </c>
      <c r="AD17" s="4">
        <f t="shared" si="10"/>
        <v>31.200000000000003</v>
      </c>
      <c r="AF17" s="3">
        <f t="shared" si="23"/>
        <v>192</v>
      </c>
      <c r="AG17" s="4">
        <f t="shared" si="11"/>
        <v>23.200000000000003</v>
      </c>
    </row>
    <row r="18" spans="1:33" ht="18" customHeight="1" x14ac:dyDescent="0.2">
      <c r="A18" s="3">
        <f t="shared" si="12"/>
        <v>122.5</v>
      </c>
      <c r="B18" s="4">
        <f t="shared" si="1"/>
        <v>48.958333333333329</v>
      </c>
      <c r="D18" s="3">
        <f t="shared" si="13"/>
        <v>142.5</v>
      </c>
      <c r="E18" s="4">
        <f t="shared" si="24"/>
        <v>40.625</v>
      </c>
      <c r="G18" s="3">
        <f t="shared" si="14"/>
        <v>162.5</v>
      </c>
      <c r="H18" s="4">
        <f t="shared" si="2"/>
        <v>32.291666666666657</v>
      </c>
      <c r="J18" s="3">
        <f t="shared" si="15"/>
        <v>182.5</v>
      </c>
      <c r="K18" s="4">
        <f t="shared" si="3"/>
        <v>23.958333333333329</v>
      </c>
      <c r="L18" s="3">
        <f t="shared" si="16"/>
        <v>137.5</v>
      </c>
      <c r="M18" s="4">
        <f t="shared" si="4"/>
        <v>47.11538461538462</v>
      </c>
      <c r="O18" s="3">
        <f t="shared" si="17"/>
        <v>157.5</v>
      </c>
      <c r="P18" s="4">
        <f t="shared" si="5"/>
        <v>39.423076923076927</v>
      </c>
      <c r="R18" s="3">
        <f t="shared" si="18"/>
        <v>177.5</v>
      </c>
      <c r="S18" s="4">
        <f t="shared" si="6"/>
        <v>31.730769230769226</v>
      </c>
      <c r="U18" s="3">
        <f t="shared" si="19"/>
        <v>197.5</v>
      </c>
      <c r="V18" s="4">
        <f t="shared" si="7"/>
        <v>21</v>
      </c>
      <c r="W18" s="3">
        <f t="shared" si="20"/>
        <v>132.5</v>
      </c>
      <c r="X18" s="4">
        <f t="shared" si="8"/>
        <v>47</v>
      </c>
      <c r="Z18" s="3">
        <f t="shared" si="21"/>
        <v>152.5</v>
      </c>
      <c r="AA18" s="4">
        <f t="shared" si="9"/>
        <v>39</v>
      </c>
      <c r="AC18" s="3">
        <f t="shared" si="22"/>
        <v>172.5</v>
      </c>
      <c r="AD18" s="4">
        <f t="shared" si="10"/>
        <v>31</v>
      </c>
      <c r="AF18" s="3">
        <f t="shared" si="23"/>
        <v>192.5</v>
      </c>
      <c r="AG18" s="4">
        <f t="shared" si="11"/>
        <v>23</v>
      </c>
    </row>
    <row r="19" spans="1:33" ht="18" customHeight="1" x14ac:dyDescent="0.2">
      <c r="A19" s="3">
        <f t="shared" si="12"/>
        <v>123</v>
      </c>
      <c r="B19" s="4">
        <f t="shared" si="1"/>
        <v>48.75</v>
      </c>
      <c r="D19" s="3">
        <f t="shared" si="13"/>
        <v>143</v>
      </c>
      <c r="E19" s="4">
        <f t="shared" si="24"/>
        <v>40.416666666666664</v>
      </c>
      <c r="G19" s="3">
        <f t="shared" si="14"/>
        <v>163</v>
      </c>
      <c r="H19" s="4">
        <f t="shared" si="2"/>
        <v>32.083333333333329</v>
      </c>
      <c r="J19" s="3">
        <f t="shared" si="15"/>
        <v>183</v>
      </c>
      <c r="K19" s="4">
        <f t="shared" si="3"/>
        <v>23.75</v>
      </c>
      <c r="L19" s="3">
        <f t="shared" si="16"/>
        <v>138</v>
      </c>
      <c r="M19" s="4">
        <f t="shared" si="4"/>
        <v>46.923076923076927</v>
      </c>
      <c r="O19" s="3">
        <f t="shared" si="17"/>
        <v>158</v>
      </c>
      <c r="P19" s="4">
        <f t="shared" si="5"/>
        <v>39.230769230769234</v>
      </c>
      <c r="R19" s="3">
        <f t="shared" si="18"/>
        <v>178</v>
      </c>
      <c r="S19" s="4">
        <f t="shared" si="6"/>
        <v>31.538461538461547</v>
      </c>
      <c r="U19" s="3">
        <f t="shared" si="19"/>
        <v>198</v>
      </c>
      <c r="V19" s="4">
        <f t="shared" si="7"/>
        <v>20.799999999999997</v>
      </c>
      <c r="W19" s="3">
        <f t="shared" si="20"/>
        <v>133</v>
      </c>
      <c r="X19" s="4">
        <f t="shared" si="8"/>
        <v>46.8</v>
      </c>
      <c r="Z19" s="3">
        <f t="shared" si="21"/>
        <v>153</v>
      </c>
      <c r="AA19" s="4">
        <f t="shared" si="9"/>
        <v>38.799999999999997</v>
      </c>
      <c r="AC19" s="3">
        <f t="shared" si="22"/>
        <v>173</v>
      </c>
      <c r="AD19" s="4">
        <f t="shared" si="10"/>
        <v>30.799999999999997</v>
      </c>
      <c r="AF19" s="3">
        <f t="shared" si="23"/>
        <v>193</v>
      </c>
      <c r="AG19" s="4">
        <f t="shared" si="11"/>
        <v>22.799999999999997</v>
      </c>
    </row>
    <row r="20" spans="1:33" ht="18" customHeight="1" x14ac:dyDescent="0.2">
      <c r="A20" s="3">
        <f t="shared" si="12"/>
        <v>123.5</v>
      </c>
      <c r="B20" s="4">
        <f t="shared" si="1"/>
        <v>48.541666666666664</v>
      </c>
      <c r="D20" s="3">
        <f t="shared" si="13"/>
        <v>143.5</v>
      </c>
      <c r="E20" s="4">
        <f t="shared" si="24"/>
        <v>40.208333333333329</v>
      </c>
      <c r="G20" s="3">
        <f t="shared" si="14"/>
        <v>163.5</v>
      </c>
      <c r="H20" s="4">
        <f t="shared" si="2"/>
        <v>31.875</v>
      </c>
      <c r="J20" s="3">
        <f t="shared" si="15"/>
        <v>183.5</v>
      </c>
      <c r="K20" s="4">
        <f t="shared" si="3"/>
        <v>23.541666666666657</v>
      </c>
      <c r="L20" s="3">
        <f t="shared" si="16"/>
        <v>138.5</v>
      </c>
      <c r="M20" s="4">
        <f t="shared" si="4"/>
        <v>46.730769230769234</v>
      </c>
      <c r="O20" s="3">
        <f t="shared" si="17"/>
        <v>158.5</v>
      </c>
      <c r="P20" s="4">
        <f t="shared" si="5"/>
        <v>39.03846153846154</v>
      </c>
      <c r="R20" s="3">
        <f t="shared" si="18"/>
        <v>178.5</v>
      </c>
      <c r="S20" s="4">
        <f t="shared" si="6"/>
        <v>31.346153846153854</v>
      </c>
      <c r="U20" s="3">
        <f t="shared" si="19"/>
        <v>198.5</v>
      </c>
      <c r="V20" s="4">
        <f t="shared" si="7"/>
        <v>20.599999999999994</v>
      </c>
      <c r="W20" s="3">
        <f t="shared" si="20"/>
        <v>133.5</v>
      </c>
      <c r="X20" s="4">
        <f t="shared" si="8"/>
        <v>46.6</v>
      </c>
      <c r="Z20" s="3">
        <f t="shared" si="21"/>
        <v>153.5</v>
      </c>
      <c r="AA20" s="4">
        <f t="shared" si="9"/>
        <v>38.6</v>
      </c>
      <c r="AC20" s="3">
        <f t="shared" si="22"/>
        <v>173.5</v>
      </c>
      <c r="AD20" s="4">
        <f t="shared" si="10"/>
        <v>30.599999999999994</v>
      </c>
      <c r="AF20" s="3">
        <f t="shared" si="23"/>
        <v>193.5</v>
      </c>
      <c r="AG20" s="4">
        <f t="shared" si="11"/>
        <v>22.599999999999994</v>
      </c>
    </row>
    <row r="21" spans="1:33" ht="18" customHeight="1" x14ac:dyDescent="0.2">
      <c r="A21" s="3">
        <f t="shared" si="12"/>
        <v>124</v>
      </c>
      <c r="B21" s="4">
        <f t="shared" si="1"/>
        <v>48.333333333333329</v>
      </c>
      <c r="D21" s="3">
        <f t="shared" si="13"/>
        <v>144</v>
      </c>
      <c r="E21" s="4">
        <f t="shared" si="24"/>
        <v>40</v>
      </c>
      <c r="G21" s="3">
        <f t="shared" si="14"/>
        <v>164</v>
      </c>
      <c r="H21" s="4">
        <f t="shared" si="2"/>
        <v>31.666666666666657</v>
      </c>
      <c r="J21" s="3">
        <f t="shared" si="15"/>
        <v>184</v>
      </c>
      <c r="K21" s="4">
        <f t="shared" si="3"/>
        <v>23.333333333333329</v>
      </c>
      <c r="L21" s="3">
        <f t="shared" si="16"/>
        <v>139</v>
      </c>
      <c r="M21" s="4">
        <f t="shared" si="4"/>
        <v>46.53846153846154</v>
      </c>
      <c r="O21" s="3">
        <f t="shared" si="17"/>
        <v>159</v>
      </c>
      <c r="P21" s="4">
        <f t="shared" si="5"/>
        <v>38.846153846153847</v>
      </c>
      <c r="R21" s="3">
        <f t="shared" si="18"/>
        <v>179</v>
      </c>
      <c r="S21" s="4">
        <f t="shared" si="6"/>
        <v>31.15384615384616</v>
      </c>
      <c r="U21" s="3">
        <f t="shared" si="19"/>
        <v>199</v>
      </c>
      <c r="V21" s="4">
        <f t="shared" si="7"/>
        <v>20.400000000000006</v>
      </c>
      <c r="W21" s="3">
        <f t="shared" si="20"/>
        <v>134</v>
      </c>
      <c r="X21" s="4">
        <f t="shared" si="8"/>
        <v>46.4</v>
      </c>
      <c r="Z21" s="3">
        <f t="shared" si="21"/>
        <v>154</v>
      </c>
      <c r="AA21" s="4">
        <f t="shared" si="9"/>
        <v>38.4</v>
      </c>
      <c r="AC21" s="3">
        <f t="shared" si="22"/>
        <v>174</v>
      </c>
      <c r="AD21" s="4">
        <f t="shared" si="10"/>
        <v>30.400000000000006</v>
      </c>
      <c r="AF21" s="3">
        <f t="shared" si="23"/>
        <v>194</v>
      </c>
      <c r="AG21" s="4">
        <f t="shared" si="11"/>
        <v>22.400000000000006</v>
      </c>
    </row>
    <row r="22" spans="1:33" ht="18" customHeight="1" x14ac:dyDescent="0.2">
      <c r="A22" s="3">
        <f t="shared" si="12"/>
        <v>124.5</v>
      </c>
      <c r="B22" s="4">
        <f t="shared" si="1"/>
        <v>48.125</v>
      </c>
      <c r="D22" s="3">
        <f t="shared" si="13"/>
        <v>144.5</v>
      </c>
      <c r="E22" s="4">
        <f t="shared" si="24"/>
        <v>39.791666666666664</v>
      </c>
      <c r="G22" s="3">
        <f t="shared" si="14"/>
        <v>164.5</v>
      </c>
      <c r="H22" s="4">
        <f t="shared" si="2"/>
        <v>31.458333333333329</v>
      </c>
      <c r="J22" s="3">
        <f t="shared" si="15"/>
        <v>184.5</v>
      </c>
      <c r="K22" s="4">
        <f t="shared" si="3"/>
        <v>23.125</v>
      </c>
      <c r="L22" s="3">
        <f t="shared" si="16"/>
        <v>139.5</v>
      </c>
      <c r="M22" s="4">
        <f t="shared" si="4"/>
        <v>46.346153846153847</v>
      </c>
      <c r="O22" s="3">
        <f t="shared" si="17"/>
        <v>159.5</v>
      </c>
      <c r="P22" s="4">
        <f t="shared" si="5"/>
        <v>38.653846153846153</v>
      </c>
      <c r="R22" s="3">
        <f t="shared" si="18"/>
        <v>179.5</v>
      </c>
      <c r="S22" s="4">
        <f t="shared" si="6"/>
        <v>30.961538461538467</v>
      </c>
      <c r="U22" s="3">
        <f t="shared" si="19"/>
        <v>199.5</v>
      </c>
      <c r="V22" s="4">
        <f t="shared" si="7"/>
        <v>20.200000000000003</v>
      </c>
      <c r="W22" s="3">
        <f t="shared" si="20"/>
        <v>134.5</v>
      </c>
      <c r="X22" s="4">
        <f t="shared" si="8"/>
        <v>46.2</v>
      </c>
      <c r="Z22" s="3">
        <f t="shared" si="21"/>
        <v>154.5</v>
      </c>
      <c r="AA22" s="4">
        <f t="shared" si="9"/>
        <v>38.200000000000003</v>
      </c>
      <c r="AC22" s="3">
        <f t="shared" si="22"/>
        <v>174.5</v>
      </c>
      <c r="AD22" s="4">
        <f t="shared" si="10"/>
        <v>30.200000000000003</v>
      </c>
      <c r="AF22" s="3">
        <f t="shared" si="23"/>
        <v>194.5</v>
      </c>
      <c r="AG22" s="4">
        <f t="shared" si="11"/>
        <v>22.200000000000003</v>
      </c>
    </row>
    <row r="23" spans="1:33" ht="18" customHeight="1" x14ac:dyDescent="0.2">
      <c r="A23" s="3">
        <f t="shared" si="12"/>
        <v>125</v>
      </c>
      <c r="B23" s="4">
        <f t="shared" si="1"/>
        <v>47.916666666666664</v>
      </c>
      <c r="D23" s="3">
        <f t="shared" si="13"/>
        <v>145</v>
      </c>
      <c r="E23" s="4">
        <f t="shared" si="24"/>
        <v>39.583333333333329</v>
      </c>
      <c r="G23" s="3">
        <f t="shared" si="14"/>
        <v>165</v>
      </c>
      <c r="H23" s="4">
        <f t="shared" si="2"/>
        <v>31.25</v>
      </c>
      <c r="J23" s="3">
        <f t="shared" si="15"/>
        <v>185</v>
      </c>
      <c r="K23" s="4">
        <f t="shared" si="3"/>
        <v>22.916666666666657</v>
      </c>
      <c r="L23" s="3">
        <f t="shared" si="16"/>
        <v>140</v>
      </c>
      <c r="M23" s="4">
        <f t="shared" si="4"/>
        <v>46.153846153846153</v>
      </c>
      <c r="O23" s="3">
        <f t="shared" si="17"/>
        <v>160</v>
      </c>
      <c r="P23" s="4">
        <f t="shared" si="5"/>
        <v>38.461538461538467</v>
      </c>
      <c r="R23" s="3">
        <f t="shared" si="18"/>
        <v>180</v>
      </c>
      <c r="S23" s="4">
        <f t="shared" si="6"/>
        <v>30.769230769230774</v>
      </c>
      <c r="U23" s="3">
        <f t="shared" si="19"/>
        <v>200</v>
      </c>
      <c r="V23" s="4">
        <f t="shared" si="7"/>
        <v>20</v>
      </c>
      <c r="W23" s="3">
        <f t="shared" si="20"/>
        <v>135</v>
      </c>
      <c r="X23" s="4">
        <f t="shared" si="8"/>
        <v>46</v>
      </c>
      <c r="Z23" s="3">
        <f t="shared" si="21"/>
        <v>155</v>
      </c>
      <c r="AA23" s="4">
        <f t="shared" si="9"/>
        <v>38</v>
      </c>
      <c r="AC23" s="3">
        <f t="shared" si="22"/>
        <v>175</v>
      </c>
      <c r="AD23" s="4">
        <f t="shared" si="10"/>
        <v>30</v>
      </c>
      <c r="AF23" s="3">
        <f t="shared" si="23"/>
        <v>195</v>
      </c>
      <c r="AG23" s="4">
        <f t="shared" si="11"/>
        <v>22</v>
      </c>
    </row>
    <row r="24" spans="1:33" ht="18" customHeight="1" x14ac:dyDescent="0.2">
      <c r="A24" s="3">
        <f t="shared" si="12"/>
        <v>125.5</v>
      </c>
      <c r="B24" s="4">
        <f t="shared" si="1"/>
        <v>47.708333333333329</v>
      </c>
      <c r="D24" s="3">
        <f t="shared" si="13"/>
        <v>145.5</v>
      </c>
      <c r="E24" s="4">
        <f t="shared" si="24"/>
        <v>39.375</v>
      </c>
      <c r="G24" s="3">
        <f t="shared" si="14"/>
        <v>165.5</v>
      </c>
      <c r="H24" s="4">
        <f t="shared" si="2"/>
        <v>31.041666666666657</v>
      </c>
      <c r="J24" s="3">
        <f t="shared" si="15"/>
        <v>185.5</v>
      </c>
      <c r="K24" s="4">
        <f t="shared" si="3"/>
        <v>22.708333333333329</v>
      </c>
      <c r="L24" s="3">
        <f t="shared" si="16"/>
        <v>140.5</v>
      </c>
      <c r="M24" s="4">
        <f t="shared" si="4"/>
        <v>45.96153846153846</v>
      </c>
      <c r="O24" s="3">
        <f t="shared" si="17"/>
        <v>160.5</v>
      </c>
      <c r="P24" s="4">
        <f t="shared" si="5"/>
        <v>38.269230769230774</v>
      </c>
      <c r="R24" s="3">
        <f t="shared" si="18"/>
        <v>180.5</v>
      </c>
      <c r="S24" s="4">
        <f t="shared" si="6"/>
        <v>30.57692307692308</v>
      </c>
      <c r="U24" s="3">
        <f t="shared" si="19"/>
        <v>200.5</v>
      </c>
      <c r="V24" s="4">
        <f t="shared" si="7"/>
        <v>19.799999999999997</v>
      </c>
      <c r="W24" s="3">
        <f t="shared" si="20"/>
        <v>135.5</v>
      </c>
      <c r="X24" s="4">
        <f t="shared" si="8"/>
        <v>45.8</v>
      </c>
      <c r="Z24" s="3">
        <f t="shared" si="21"/>
        <v>155.5</v>
      </c>
      <c r="AA24" s="4">
        <f t="shared" si="9"/>
        <v>37.799999999999997</v>
      </c>
      <c r="AC24" s="3">
        <f t="shared" si="22"/>
        <v>175.5</v>
      </c>
      <c r="AD24" s="4">
        <f t="shared" si="10"/>
        <v>29.799999999999997</v>
      </c>
      <c r="AF24" s="3">
        <f t="shared" si="23"/>
        <v>195.5</v>
      </c>
      <c r="AG24" s="4">
        <f t="shared" si="11"/>
        <v>21.799999999999997</v>
      </c>
    </row>
    <row r="25" spans="1:33" ht="18" customHeight="1" x14ac:dyDescent="0.2">
      <c r="A25" s="3">
        <f t="shared" si="12"/>
        <v>126</v>
      </c>
      <c r="B25" s="4">
        <f t="shared" si="1"/>
        <v>47.5</v>
      </c>
      <c r="D25" s="3">
        <f t="shared" si="13"/>
        <v>146</v>
      </c>
      <c r="E25" s="4">
        <f t="shared" si="24"/>
        <v>39.166666666666664</v>
      </c>
      <c r="G25" s="3">
        <f t="shared" si="14"/>
        <v>166</v>
      </c>
      <c r="H25" s="4">
        <f t="shared" si="2"/>
        <v>30.833333333333329</v>
      </c>
      <c r="J25" s="3">
        <f t="shared" si="15"/>
        <v>186</v>
      </c>
      <c r="K25" s="4">
        <f t="shared" si="3"/>
        <v>22.5</v>
      </c>
      <c r="L25" s="3">
        <f t="shared" si="16"/>
        <v>141</v>
      </c>
      <c r="M25" s="4">
        <f t="shared" si="4"/>
        <v>45.769230769230774</v>
      </c>
      <c r="O25" s="3">
        <f t="shared" si="17"/>
        <v>161</v>
      </c>
      <c r="P25" s="4">
        <f t="shared" si="5"/>
        <v>38.07692307692308</v>
      </c>
      <c r="R25" s="3">
        <f t="shared" si="18"/>
        <v>181</v>
      </c>
      <c r="S25" s="4">
        <f t="shared" si="6"/>
        <v>30.384615384615387</v>
      </c>
      <c r="U25" s="3">
        <f t="shared" si="19"/>
        <v>201</v>
      </c>
      <c r="V25" s="4">
        <f t="shared" si="7"/>
        <v>19.599999999999994</v>
      </c>
      <c r="W25" s="3">
        <f t="shared" si="20"/>
        <v>136</v>
      </c>
      <c r="X25" s="4">
        <f t="shared" si="8"/>
        <v>45.6</v>
      </c>
      <c r="Z25" s="3">
        <f t="shared" si="21"/>
        <v>156</v>
      </c>
      <c r="AA25" s="4">
        <f t="shared" si="9"/>
        <v>37.6</v>
      </c>
      <c r="AC25" s="3">
        <f t="shared" si="22"/>
        <v>176</v>
      </c>
      <c r="AD25" s="4">
        <f t="shared" si="10"/>
        <v>29.599999999999994</v>
      </c>
      <c r="AF25" s="3">
        <f t="shared" si="23"/>
        <v>196</v>
      </c>
      <c r="AG25" s="4">
        <f t="shared" si="11"/>
        <v>21.599999999999994</v>
      </c>
    </row>
    <row r="26" spans="1:33" ht="18" customHeight="1" x14ac:dyDescent="0.2">
      <c r="A26" s="3">
        <f t="shared" si="12"/>
        <v>126.5</v>
      </c>
      <c r="B26" s="4">
        <f t="shared" si="1"/>
        <v>47.291666666666664</v>
      </c>
      <c r="D26" s="3">
        <f t="shared" si="13"/>
        <v>146.5</v>
      </c>
      <c r="E26" s="4">
        <f t="shared" si="24"/>
        <v>38.958333333333329</v>
      </c>
      <c r="G26" s="3">
        <f t="shared" si="14"/>
        <v>166.5</v>
      </c>
      <c r="H26" s="4">
        <f t="shared" si="2"/>
        <v>30.625</v>
      </c>
      <c r="J26" s="3">
        <f t="shared" si="15"/>
        <v>186.5</v>
      </c>
      <c r="K26" s="4">
        <f t="shared" si="3"/>
        <v>22.291666666666657</v>
      </c>
      <c r="L26" s="3">
        <f t="shared" si="16"/>
        <v>141.5</v>
      </c>
      <c r="M26" s="4">
        <f t="shared" si="4"/>
        <v>45.57692307692308</v>
      </c>
      <c r="O26" s="3">
        <f t="shared" si="17"/>
        <v>161.5</v>
      </c>
      <c r="P26" s="4">
        <f t="shared" si="5"/>
        <v>37.884615384615387</v>
      </c>
      <c r="R26" s="3">
        <f t="shared" si="18"/>
        <v>181.5</v>
      </c>
      <c r="S26" s="4">
        <f t="shared" si="6"/>
        <v>30.192307692307693</v>
      </c>
      <c r="U26" s="3">
        <f t="shared" si="19"/>
        <v>201.5</v>
      </c>
      <c r="V26" s="4">
        <f t="shared" si="7"/>
        <v>19.400000000000006</v>
      </c>
      <c r="W26" s="3">
        <f t="shared" si="20"/>
        <v>136.5</v>
      </c>
      <c r="X26" s="4">
        <f t="shared" si="8"/>
        <v>45.4</v>
      </c>
      <c r="Z26" s="3">
        <f t="shared" si="21"/>
        <v>156.5</v>
      </c>
      <c r="AA26" s="4">
        <f t="shared" si="9"/>
        <v>37.4</v>
      </c>
      <c r="AC26" s="3">
        <f t="shared" si="22"/>
        <v>176.5</v>
      </c>
      <c r="AD26" s="4">
        <f t="shared" si="10"/>
        <v>29.400000000000006</v>
      </c>
      <c r="AF26" s="3">
        <f t="shared" si="23"/>
        <v>196.5</v>
      </c>
      <c r="AG26" s="4">
        <f t="shared" si="11"/>
        <v>21.400000000000006</v>
      </c>
    </row>
    <row r="27" spans="1:33" ht="18" customHeight="1" x14ac:dyDescent="0.2">
      <c r="A27" s="3">
        <f t="shared" si="12"/>
        <v>127</v>
      </c>
      <c r="B27" s="4">
        <f t="shared" si="1"/>
        <v>47.083333333333329</v>
      </c>
      <c r="D27" s="3">
        <f t="shared" si="13"/>
        <v>147</v>
      </c>
      <c r="E27" s="4">
        <f t="shared" si="24"/>
        <v>38.75</v>
      </c>
      <c r="G27" s="3">
        <f t="shared" si="14"/>
        <v>167</v>
      </c>
      <c r="H27" s="4">
        <f t="shared" si="2"/>
        <v>30.416666666666657</v>
      </c>
      <c r="J27" s="3">
        <f t="shared" si="15"/>
        <v>187</v>
      </c>
      <c r="K27" s="4">
        <f t="shared" si="3"/>
        <v>22.083333333333329</v>
      </c>
      <c r="L27" s="3">
        <f t="shared" si="16"/>
        <v>142</v>
      </c>
      <c r="M27" s="4">
        <f t="shared" si="4"/>
        <v>45.384615384615387</v>
      </c>
      <c r="O27" s="3">
        <f t="shared" si="17"/>
        <v>162</v>
      </c>
      <c r="P27" s="4">
        <f t="shared" si="5"/>
        <v>37.692307692307693</v>
      </c>
      <c r="R27" s="3">
        <f t="shared" si="18"/>
        <v>182</v>
      </c>
      <c r="S27" s="4">
        <f t="shared" si="6"/>
        <v>30</v>
      </c>
      <c r="U27" s="3">
        <f t="shared" si="19"/>
        <v>202</v>
      </c>
      <c r="V27" s="4">
        <f t="shared" si="7"/>
        <v>19.200000000000003</v>
      </c>
      <c r="W27" s="3">
        <f t="shared" si="20"/>
        <v>137</v>
      </c>
      <c r="X27" s="4">
        <f t="shared" si="8"/>
        <v>45.2</v>
      </c>
      <c r="Z27" s="3">
        <f t="shared" si="21"/>
        <v>157</v>
      </c>
      <c r="AA27" s="4">
        <f t="shared" si="9"/>
        <v>37.200000000000003</v>
      </c>
      <c r="AC27" s="3">
        <f t="shared" si="22"/>
        <v>177</v>
      </c>
      <c r="AD27" s="4">
        <f t="shared" si="10"/>
        <v>29.200000000000003</v>
      </c>
      <c r="AF27" s="3">
        <f t="shared" si="23"/>
        <v>197</v>
      </c>
      <c r="AG27" s="4">
        <f t="shared" si="11"/>
        <v>21.200000000000003</v>
      </c>
    </row>
    <row r="28" spans="1:33" ht="18" customHeight="1" x14ac:dyDescent="0.2">
      <c r="A28" s="3">
        <f t="shared" si="12"/>
        <v>127.5</v>
      </c>
      <c r="B28" s="4">
        <f t="shared" si="1"/>
        <v>46.875</v>
      </c>
      <c r="D28" s="3">
        <f t="shared" si="13"/>
        <v>147.5</v>
      </c>
      <c r="E28" s="4">
        <f t="shared" si="24"/>
        <v>38.541666666666664</v>
      </c>
      <c r="G28" s="3">
        <f t="shared" si="14"/>
        <v>167.5</v>
      </c>
      <c r="H28" s="4">
        <f t="shared" si="2"/>
        <v>30.208333333333329</v>
      </c>
      <c r="J28" s="3">
        <f t="shared" si="15"/>
        <v>187.5</v>
      </c>
      <c r="K28" s="4">
        <f t="shared" si="3"/>
        <v>21.875</v>
      </c>
      <c r="L28" s="3">
        <f t="shared" si="16"/>
        <v>142.5</v>
      </c>
      <c r="M28" s="4">
        <f t="shared" si="4"/>
        <v>45.192307692307693</v>
      </c>
      <c r="O28" s="3">
        <f t="shared" si="17"/>
        <v>162.5</v>
      </c>
      <c r="P28" s="4">
        <f t="shared" si="5"/>
        <v>37.5</v>
      </c>
      <c r="R28" s="3">
        <f t="shared" si="18"/>
        <v>182.5</v>
      </c>
      <c r="S28" s="4">
        <f t="shared" si="6"/>
        <v>29.807692307692307</v>
      </c>
      <c r="U28" s="3">
        <f t="shared" si="19"/>
        <v>202.5</v>
      </c>
      <c r="V28" s="4">
        <f t="shared" si="7"/>
        <v>19</v>
      </c>
      <c r="W28" s="3">
        <f t="shared" si="20"/>
        <v>137.5</v>
      </c>
      <c r="X28" s="4">
        <f t="shared" si="8"/>
        <v>45</v>
      </c>
      <c r="Z28" s="3">
        <f t="shared" si="21"/>
        <v>157.5</v>
      </c>
      <c r="AA28" s="4">
        <f t="shared" si="9"/>
        <v>37</v>
      </c>
      <c r="AC28" s="3">
        <f t="shared" si="22"/>
        <v>177.5</v>
      </c>
      <c r="AD28" s="4">
        <f t="shared" si="10"/>
        <v>29</v>
      </c>
      <c r="AF28" s="3">
        <f t="shared" si="23"/>
        <v>197.5</v>
      </c>
      <c r="AG28" s="4">
        <f t="shared" si="11"/>
        <v>21</v>
      </c>
    </row>
    <row r="29" spans="1:33" ht="18" customHeight="1" x14ac:dyDescent="0.2">
      <c r="A29" s="3">
        <f t="shared" si="12"/>
        <v>128</v>
      </c>
      <c r="B29" s="4">
        <f t="shared" si="1"/>
        <v>46.666666666666664</v>
      </c>
      <c r="D29" s="3">
        <f t="shared" si="13"/>
        <v>148</v>
      </c>
      <c r="E29" s="4">
        <f t="shared" si="24"/>
        <v>38.333333333333329</v>
      </c>
      <c r="G29" s="3">
        <f t="shared" si="14"/>
        <v>168</v>
      </c>
      <c r="H29" s="4">
        <f t="shared" si="2"/>
        <v>30</v>
      </c>
      <c r="J29" s="3">
        <f t="shared" si="15"/>
        <v>188</v>
      </c>
      <c r="K29" s="4">
        <f t="shared" si="3"/>
        <v>21.666666666666657</v>
      </c>
      <c r="L29" s="3">
        <f t="shared" si="16"/>
        <v>143</v>
      </c>
      <c r="M29" s="4">
        <f t="shared" si="4"/>
        <v>45</v>
      </c>
      <c r="O29" s="3">
        <f t="shared" si="17"/>
        <v>163</v>
      </c>
      <c r="P29" s="4">
        <f t="shared" si="5"/>
        <v>37.307692307692307</v>
      </c>
      <c r="R29" s="3">
        <f t="shared" si="18"/>
        <v>183</v>
      </c>
      <c r="S29" s="4">
        <f t="shared" si="6"/>
        <v>29.615384615384613</v>
      </c>
      <c r="U29" s="3">
        <f t="shared" si="19"/>
        <v>203</v>
      </c>
      <c r="V29" s="4">
        <f t="shared" si="7"/>
        <v>18.799999999999997</v>
      </c>
      <c r="W29" s="3">
        <f t="shared" si="20"/>
        <v>138</v>
      </c>
      <c r="X29" s="4">
        <f t="shared" si="8"/>
        <v>44.8</v>
      </c>
      <c r="Z29" s="3">
        <f t="shared" si="21"/>
        <v>158</v>
      </c>
      <c r="AA29" s="4">
        <f t="shared" si="9"/>
        <v>36.799999999999997</v>
      </c>
      <c r="AC29" s="3">
        <f t="shared" si="22"/>
        <v>178</v>
      </c>
      <c r="AD29" s="4">
        <f t="shared" si="10"/>
        <v>28.799999999999997</v>
      </c>
      <c r="AF29" s="3">
        <f t="shared" si="23"/>
        <v>198</v>
      </c>
      <c r="AG29" s="4">
        <f t="shared" si="11"/>
        <v>20.799999999999997</v>
      </c>
    </row>
    <row r="30" spans="1:33" ht="18" customHeight="1" x14ac:dyDescent="0.2">
      <c r="A30" s="3">
        <f t="shared" si="12"/>
        <v>128.5</v>
      </c>
      <c r="B30" s="4">
        <f t="shared" si="1"/>
        <v>46.458333333333329</v>
      </c>
      <c r="D30" s="3">
        <f t="shared" si="13"/>
        <v>148.5</v>
      </c>
      <c r="E30" s="4">
        <f t="shared" si="24"/>
        <v>38.125</v>
      </c>
      <c r="G30" s="3">
        <f t="shared" si="14"/>
        <v>168.5</v>
      </c>
      <c r="H30" s="4">
        <f t="shared" si="2"/>
        <v>29.791666666666657</v>
      </c>
      <c r="J30" s="3">
        <f t="shared" si="15"/>
        <v>188.5</v>
      </c>
      <c r="K30" s="4">
        <f t="shared" si="3"/>
        <v>21.458333333333329</v>
      </c>
      <c r="L30" s="3">
        <f t="shared" si="16"/>
        <v>143.5</v>
      </c>
      <c r="M30" s="4">
        <f t="shared" si="4"/>
        <v>44.807692307692307</v>
      </c>
      <c r="O30" s="3">
        <f t="shared" si="17"/>
        <v>163.5</v>
      </c>
      <c r="P30" s="4">
        <f t="shared" si="5"/>
        <v>37.11538461538462</v>
      </c>
      <c r="R30" s="3">
        <f t="shared" si="18"/>
        <v>183.5</v>
      </c>
      <c r="S30" s="4">
        <f t="shared" si="6"/>
        <v>29.42307692307692</v>
      </c>
      <c r="U30" s="3">
        <f t="shared" si="19"/>
        <v>203.5</v>
      </c>
      <c r="V30" s="4">
        <f t="shared" si="7"/>
        <v>18.599999999999994</v>
      </c>
      <c r="W30" s="3">
        <f t="shared" si="20"/>
        <v>138.5</v>
      </c>
      <c r="X30" s="4">
        <f t="shared" si="8"/>
        <v>44.6</v>
      </c>
      <c r="Z30" s="3">
        <f t="shared" si="21"/>
        <v>158.5</v>
      </c>
      <c r="AA30" s="4">
        <f t="shared" si="9"/>
        <v>36.6</v>
      </c>
      <c r="AC30" s="3">
        <f t="shared" si="22"/>
        <v>178.5</v>
      </c>
      <c r="AD30" s="4">
        <f t="shared" si="10"/>
        <v>28.599999999999994</v>
      </c>
      <c r="AF30" s="3">
        <f t="shared" si="23"/>
        <v>198.5</v>
      </c>
      <c r="AG30" s="4">
        <f t="shared" si="11"/>
        <v>20.599999999999994</v>
      </c>
    </row>
    <row r="31" spans="1:33" ht="18" customHeight="1" x14ac:dyDescent="0.2">
      <c r="A31" s="3">
        <f t="shared" si="12"/>
        <v>129</v>
      </c>
      <c r="B31" s="4">
        <f t="shared" si="1"/>
        <v>46.25</v>
      </c>
      <c r="D31" s="3">
        <f t="shared" si="13"/>
        <v>149</v>
      </c>
      <c r="E31" s="4">
        <f t="shared" si="24"/>
        <v>37.916666666666664</v>
      </c>
      <c r="G31" s="3">
        <f t="shared" si="14"/>
        <v>169</v>
      </c>
      <c r="H31" s="4">
        <f t="shared" si="2"/>
        <v>29.583333333333329</v>
      </c>
      <c r="J31" s="3">
        <f t="shared" si="15"/>
        <v>189</v>
      </c>
      <c r="K31" s="4">
        <f t="shared" si="3"/>
        <v>21.25</v>
      </c>
      <c r="L31" s="3">
        <f t="shared" si="16"/>
        <v>144</v>
      </c>
      <c r="M31" s="4">
        <f t="shared" si="4"/>
        <v>44.61538461538462</v>
      </c>
      <c r="O31" s="3">
        <f t="shared" si="17"/>
        <v>164</v>
      </c>
      <c r="P31" s="4">
        <f t="shared" si="5"/>
        <v>36.923076923076927</v>
      </c>
      <c r="R31" s="3">
        <f t="shared" si="18"/>
        <v>184</v>
      </c>
      <c r="S31" s="4">
        <f t="shared" si="6"/>
        <v>29.230769230769226</v>
      </c>
      <c r="U31" s="3">
        <f t="shared" si="19"/>
        <v>204</v>
      </c>
      <c r="V31" s="4">
        <f t="shared" si="7"/>
        <v>18.400000000000006</v>
      </c>
      <c r="W31" s="3">
        <f t="shared" si="20"/>
        <v>139</v>
      </c>
      <c r="X31" s="4">
        <f t="shared" si="8"/>
        <v>44.4</v>
      </c>
      <c r="Z31" s="3">
        <f t="shared" si="21"/>
        <v>159</v>
      </c>
      <c r="AA31" s="4">
        <f t="shared" si="9"/>
        <v>36.4</v>
      </c>
      <c r="AC31" s="3">
        <f t="shared" si="22"/>
        <v>179</v>
      </c>
      <c r="AD31" s="4">
        <f t="shared" si="10"/>
        <v>28.400000000000006</v>
      </c>
      <c r="AF31" s="3">
        <f t="shared" si="23"/>
        <v>199</v>
      </c>
      <c r="AG31" s="4">
        <f t="shared" si="11"/>
        <v>20.400000000000006</v>
      </c>
    </row>
    <row r="32" spans="1:33" ht="18" customHeight="1" x14ac:dyDescent="0.2">
      <c r="A32" s="3">
        <f t="shared" si="12"/>
        <v>129.5</v>
      </c>
      <c r="B32" s="4">
        <f t="shared" si="1"/>
        <v>46.041666666666664</v>
      </c>
      <c r="D32" s="3">
        <f t="shared" si="13"/>
        <v>149.5</v>
      </c>
      <c r="E32" s="4">
        <f t="shared" si="24"/>
        <v>37.708333333333329</v>
      </c>
      <c r="G32" s="3">
        <f t="shared" si="14"/>
        <v>169.5</v>
      </c>
      <c r="H32" s="4">
        <f t="shared" si="2"/>
        <v>29.375</v>
      </c>
      <c r="J32" s="3">
        <f t="shared" si="15"/>
        <v>189.5</v>
      </c>
      <c r="K32" s="4">
        <f t="shared" si="3"/>
        <v>21.041666666666657</v>
      </c>
      <c r="L32" s="3">
        <f t="shared" si="16"/>
        <v>144.5</v>
      </c>
      <c r="M32" s="4">
        <f t="shared" si="4"/>
        <v>44.423076923076927</v>
      </c>
      <c r="O32" s="3">
        <f t="shared" si="17"/>
        <v>164.5</v>
      </c>
      <c r="P32" s="4">
        <f t="shared" si="5"/>
        <v>36.730769230769234</v>
      </c>
      <c r="R32" s="3">
        <f t="shared" si="18"/>
        <v>184.5</v>
      </c>
      <c r="S32" s="4">
        <f t="shared" si="6"/>
        <v>29.038461538461547</v>
      </c>
      <c r="U32" s="3">
        <f t="shared" si="19"/>
        <v>204.5</v>
      </c>
      <c r="V32" s="4">
        <f t="shared" si="7"/>
        <v>18.200000000000003</v>
      </c>
      <c r="W32" s="3">
        <f t="shared" si="20"/>
        <v>139.5</v>
      </c>
      <c r="X32" s="4">
        <f t="shared" si="8"/>
        <v>44.2</v>
      </c>
      <c r="Z32" s="3">
        <f t="shared" si="21"/>
        <v>159.5</v>
      </c>
      <c r="AA32" s="4">
        <f t="shared" si="9"/>
        <v>36.200000000000003</v>
      </c>
      <c r="AC32" s="3">
        <f t="shared" si="22"/>
        <v>179.5</v>
      </c>
      <c r="AD32" s="4">
        <f t="shared" si="10"/>
        <v>28.200000000000003</v>
      </c>
      <c r="AF32" s="3">
        <f t="shared" si="23"/>
        <v>199.5</v>
      </c>
      <c r="AG32" s="4">
        <f t="shared" si="11"/>
        <v>20.200000000000003</v>
      </c>
    </row>
    <row r="33" spans="1:33" ht="18" customHeight="1" x14ac:dyDescent="0.2">
      <c r="A33" s="3">
        <f t="shared" si="12"/>
        <v>130</v>
      </c>
      <c r="B33" s="4">
        <f t="shared" si="1"/>
        <v>45.833333333333329</v>
      </c>
      <c r="D33" s="3">
        <f t="shared" si="13"/>
        <v>150</v>
      </c>
      <c r="E33" s="4">
        <f t="shared" si="24"/>
        <v>37.5</v>
      </c>
      <c r="G33" s="3">
        <f t="shared" si="14"/>
        <v>170</v>
      </c>
      <c r="H33" s="4">
        <f t="shared" si="2"/>
        <v>29.166666666666657</v>
      </c>
      <c r="J33" s="3">
        <f t="shared" si="15"/>
        <v>190</v>
      </c>
      <c r="K33" s="4">
        <f t="shared" si="3"/>
        <v>20.833333333333329</v>
      </c>
      <c r="L33" s="3">
        <f t="shared" si="16"/>
        <v>145</v>
      </c>
      <c r="M33" s="4">
        <f t="shared" si="4"/>
        <v>44.230769230769234</v>
      </c>
      <c r="O33" s="3">
        <f t="shared" si="17"/>
        <v>165</v>
      </c>
      <c r="P33" s="4">
        <f t="shared" si="5"/>
        <v>36.53846153846154</v>
      </c>
      <c r="R33" s="3">
        <f t="shared" si="18"/>
        <v>185</v>
      </c>
      <c r="S33" s="4">
        <f t="shared" si="6"/>
        <v>28.846153846153854</v>
      </c>
      <c r="U33" s="3">
        <f t="shared" si="19"/>
        <v>205</v>
      </c>
      <c r="V33" s="4">
        <f t="shared" si="7"/>
        <v>18</v>
      </c>
      <c r="W33" s="3">
        <f t="shared" si="20"/>
        <v>140</v>
      </c>
      <c r="X33" s="4">
        <f t="shared" si="8"/>
        <v>44</v>
      </c>
      <c r="Z33" s="3">
        <f t="shared" si="21"/>
        <v>160</v>
      </c>
      <c r="AA33" s="4">
        <f t="shared" si="9"/>
        <v>36</v>
      </c>
      <c r="AC33" s="3">
        <f t="shared" si="22"/>
        <v>180</v>
      </c>
      <c r="AD33" s="4">
        <f t="shared" si="10"/>
        <v>28</v>
      </c>
      <c r="AF33" s="3">
        <f t="shared" si="23"/>
        <v>200</v>
      </c>
      <c r="AG33" s="4">
        <f t="shared" si="11"/>
        <v>20</v>
      </c>
    </row>
    <row r="34" spans="1:33" ht="18" customHeight="1" x14ac:dyDescent="0.2">
      <c r="A34" s="3">
        <f t="shared" si="12"/>
        <v>130.5</v>
      </c>
      <c r="B34" s="4">
        <f t="shared" si="1"/>
        <v>45.625</v>
      </c>
      <c r="D34" s="3">
        <f t="shared" si="13"/>
        <v>150.5</v>
      </c>
      <c r="E34" s="4">
        <f t="shared" si="24"/>
        <v>37.291666666666664</v>
      </c>
      <c r="G34" s="3">
        <f t="shared" si="14"/>
        <v>170.5</v>
      </c>
      <c r="H34" s="4">
        <f t="shared" si="2"/>
        <v>28.958333333333329</v>
      </c>
      <c r="J34" s="3">
        <f t="shared" si="15"/>
        <v>190.5</v>
      </c>
      <c r="K34" s="4">
        <f t="shared" si="3"/>
        <v>20.625</v>
      </c>
      <c r="L34" s="3">
        <f t="shared" si="16"/>
        <v>145.5</v>
      </c>
      <c r="M34" s="4">
        <f t="shared" si="4"/>
        <v>44.03846153846154</v>
      </c>
      <c r="O34" s="3">
        <f t="shared" si="17"/>
        <v>165.5</v>
      </c>
      <c r="P34" s="4">
        <f t="shared" si="5"/>
        <v>36.346153846153847</v>
      </c>
      <c r="R34" s="3">
        <f t="shared" si="18"/>
        <v>185.5</v>
      </c>
      <c r="S34" s="4">
        <f t="shared" si="6"/>
        <v>28.65384615384616</v>
      </c>
      <c r="U34" s="3">
        <f t="shared" si="19"/>
        <v>205.5</v>
      </c>
      <c r="V34" s="4">
        <f t="shared" si="7"/>
        <v>17.799999999999997</v>
      </c>
      <c r="W34" s="3">
        <f t="shared" si="20"/>
        <v>140.5</v>
      </c>
      <c r="X34" s="4">
        <f t="shared" si="8"/>
        <v>43.8</v>
      </c>
      <c r="Z34" s="3">
        <f t="shared" si="21"/>
        <v>160.5</v>
      </c>
      <c r="AA34" s="4">
        <f t="shared" si="9"/>
        <v>35.799999999999997</v>
      </c>
      <c r="AC34" s="3">
        <f t="shared" si="22"/>
        <v>180.5</v>
      </c>
      <c r="AD34" s="4">
        <f t="shared" si="10"/>
        <v>27.799999999999997</v>
      </c>
      <c r="AF34" s="3">
        <f t="shared" si="23"/>
        <v>200.5</v>
      </c>
      <c r="AG34" s="4">
        <f t="shared" si="11"/>
        <v>19.799999999999997</v>
      </c>
    </row>
    <row r="35" spans="1:33" ht="18" customHeight="1" x14ac:dyDescent="0.2">
      <c r="A35" s="3">
        <f t="shared" si="12"/>
        <v>131</v>
      </c>
      <c r="B35" s="4">
        <f t="shared" si="1"/>
        <v>45.416666666666664</v>
      </c>
      <c r="D35" s="3">
        <f t="shared" si="13"/>
        <v>151</v>
      </c>
      <c r="E35" s="4">
        <f t="shared" si="24"/>
        <v>37.083333333333329</v>
      </c>
      <c r="G35" s="3">
        <f t="shared" si="14"/>
        <v>171</v>
      </c>
      <c r="H35" s="4">
        <f t="shared" si="2"/>
        <v>28.75</v>
      </c>
      <c r="J35" s="3">
        <f t="shared" si="15"/>
        <v>191</v>
      </c>
      <c r="K35" s="4">
        <f t="shared" si="3"/>
        <v>20.416666666666657</v>
      </c>
      <c r="L35" s="3">
        <f t="shared" si="16"/>
        <v>146</v>
      </c>
      <c r="M35" s="4">
        <f t="shared" si="4"/>
        <v>43.846153846153847</v>
      </c>
      <c r="O35" s="3">
        <f t="shared" si="17"/>
        <v>166</v>
      </c>
      <c r="P35" s="4">
        <f t="shared" si="5"/>
        <v>36.153846153846153</v>
      </c>
      <c r="R35" s="3">
        <f t="shared" si="18"/>
        <v>186</v>
      </c>
      <c r="S35" s="4">
        <f t="shared" si="6"/>
        <v>28.461538461538467</v>
      </c>
      <c r="U35" s="3">
        <f t="shared" si="19"/>
        <v>206</v>
      </c>
      <c r="V35" s="4">
        <f t="shared" si="7"/>
        <v>17.599999999999994</v>
      </c>
      <c r="W35" s="3">
        <f t="shared" si="20"/>
        <v>141</v>
      </c>
      <c r="X35" s="4">
        <f t="shared" si="8"/>
        <v>43.6</v>
      </c>
      <c r="Z35" s="3">
        <f t="shared" si="21"/>
        <v>161</v>
      </c>
      <c r="AA35" s="4">
        <f t="shared" si="9"/>
        <v>35.599999999999994</v>
      </c>
      <c r="AC35" s="3">
        <f t="shared" si="22"/>
        <v>181</v>
      </c>
      <c r="AD35" s="4">
        <f t="shared" si="10"/>
        <v>27.599999999999994</v>
      </c>
      <c r="AF35" s="3">
        <f t="shared" si="23"/>
        <v>201</v>
      </c>
      <c r="AG35" s="4">
        <f t="shared" si="11"/>
        <v>19.599999999999994</v>
      </c>
    </row>
    <row r="36" spans="1:33" ht="18" customHeight="1" x14ac:dyDescent="0.2">
      <c r="A36" s="3">
        <f t="shared" si="12"/>
        <v>131.5</v>
      </c>
      <c r="B36" s="4">
        <f t="shared" si="1"/>
        <v>45.208333333333329</v>
      </c>
      <c r="D36" s="3">
        <f t="shared" si="13"/>
        <v>151.5</v>
      </c>
      <c r="E36" s="4">
        <f t="shared" si="24"/>
        <v>36.875</v>
      </c>
      <c r="G36" s="3">
        <f t="shared" si="14"/>
        <v>171.5</v>
      </c>
      <c r="H36" s="4">
        <f t="shared" si="2"/>
        <v>28.541666666666657</v>
      </c>
      <c r="J36" s="3">
        <f t="shared" si="15"/>
        <v>191.5</v>
      </c>
      <c r="K36" s="4">
        <f t="shared" si="3"/>
        <v>20.208333333333329</v>
      </c>
      <c r="L36" s="3">
        <f t="shared" si="16"/>
        <v>146.5</v>
      </c>
      <c r="M36" s="4">
        <f t="shared" si="4"/>
        <v>43.653846153846153</v>
      </c>
      <c r="O36" s="3">
        <f t="shared" si="17"/>
        <v>166.5</v>
      </c>
      <c r="P36" s="4">
        <f t="shared" si="5"/>
        <v>35.961538461538467</v>
      </c>
      <c r="R36" s="3">
        <f t="shared" si="18"/>
        <v>186.5</v>
      </c>
      <c r="S36" s="4">
        <f t="shared" si="6"/>
        <v>28.269230769230774</v>
      </c>
      <c r="U36" s="3">
        <f t="shared" si="19"/>
        <v>206.5</v>
      </c>
      <c r="V36" s="4">
        <f t="shared" si="7"/>
        <v>17.400000000000006</v>
      </c>
      <c r="W36" s="3">
        <f t="shared" si="20"/>
        <v>141.5</v>
      </c>
      <c r="X36" s="4">
        <f t="shared" si="8"/>
        <v>43.4</v>
      </c>
      <c r="Z36" s="3">
        <f t="shared" si="21"/>
        <v>161.5</v>
      </c>
      <c r="AA36" s="4">
        <f t="shared" si="9"/>
        <v>35.400000000000006</v>
      </c>
      <c r="AC36" s="3">
        <f t="shared" si="22"/>
        <v>181.5</v>
      </c>
      <c r="AD36" s="4">
        <f t="shared" si="10"/>
        <v>27.400000000000006</v>
      </c>
      <c r="AF36" s="3">
        <f t="shared" si="23"/>
        <v>201.5</v>
      </c>
      <c r="AG36" s="4">
        <f t="shared" si="11"/>
        <v>19.400000000000006</v>
      </c>
    </row>
    <row r="37" spans="1:33" ht="18" customHeight="1" x14ac:dyDescent="0.2">
      <c r="A37" s="3">
        <f t="shared" si="12"/>
        <v>132</v>
      </c>
      <c r="B37" s="4">
        <f t="shared" si="1"/>
        <v>45</v>
      </c>
      <c r="D37" s="3">
        <f t="shared" si="13"/>
        <v>152</v>
      </c>
      <c r="E37" s="4">
        <f t="shared" si="24"/>
        <v>36.666666666666664</v>
      </c>
      <c r="G37" s="3">
        <f t="shared" si="14"/>
        <v>172</v>
      </c>
      <c r="H37" s="4">
        <f t="shared" si="2"/>
        <v>28.333333333333329</v>
      </c>
      <c r="J37" s="3">
        <f t="shared" si="15"/>
        <v>192</v>
      </c>
      <c r="K37" s="4">
        <f t="shared" si="3"/>
        <v>20</v>
      </c>
      <c r="L37" s="3">
        <f t="shared" si="16"/>
        <v>147</v>
      </c>
      <c r="M37" s="4">
        <f t="shared" si="4"/>
        <v>43.461538461538467</v>
      </c>
      <c r="O37" s="3">
        <f t="shared" si="17"/>
        <v>167</v>
      </c>
      <c r="P37" s="4">
        <f t="shared" si="5"/>
        <v>35.769230769230774</v>
      </c>
      <c r="R37" s="3">
        <f t="shared" si="18"/>
        <v>187</v>
      </c>
      <c r="S37" s="4">
        <f t="shared" si="6"/>
        <v>28.07692307692308</v>
      </c>
      <c r="U37" s="3">
        <f t="shared" si="19"/>
        <v>207</v>
      </c>
      <c r="V37" s="4">
        <f t="shared" si="7"/>
        <v>17.200000000000003</v>
      </c>
      <c r="W37" s="3">
        <f t="shared" si="20"/>
        <v>142</v>
      </c>
      <c r="X37" s="4">
        <f t="shared" si="8"/>
        <v>43.2</v>
      </c>
      <c r="Z37" s="3">
        <f t="shared" si="21"/>
        <v>162</v>
      </c>
      <c r="AA37" s="4">
        <f t="shared" si="9"/>
        <v>35.200000000000003</v>
      </c>
      <c r="AC37" s="3">
        <f t="shared" si="22"/>
        <v>182</v>
      </c>
      <c r="AD37" s="4">
        <f t="shared" si="10"/>
        <v>27.200000000000003</v>
      </c>
      <c r="AF37" s="3">
        <f t="shared" si="23"/>
        <v>202</v>
      </c>
      <c r="AG37" s="4">
        <f t="shared" si="11"/>
        <v>19.200000000000003</v>
      </c>
    </row>
    <row r="38" spans="1:33" ht="18" customHeight="1" x14ac:dyDescent="0.2">
      <c r="A38" s="3">
        <f t="shared" si="12"/>
        <v>132.5</v>
      </c>
      <c r="B38" s="4">
        <f t="shared" si="1"/>
        <v>44.791666666666664</v>
      </c>
      <c r="D38" s="3">
        <f t="shared" si="13"/>
        <v>152.5</v>
      </c>
      <c r="E38" s="4">
        <f t="shared" si="24"/>
        <v>36.458333333333329</v>
      </c>
      <c r="G38" s="3">
        <f t="shared" si="14"/>
        <v>172.5</v>
      </c>
      <c r="H38" s="4">
        <f t="shared" si="2"/>
        <v>28.125</v>
      </c>
      <c r="J38" s="3">
        <f t="shared" si="15"/>
        <v>192.5</v>
      </c>
      <c r="K38" s="4">
        <f t="shared" si="3"/>
        <v>19.791666666666657</v>
      </c>
      <c r="L38" s="3">
        <f t="shared" si="16"/>
        <v>147.5</v>
      </c>
      <c r="M38" s="4">
        <f t="shared" si="4"/>
        <v>43.269230769230774</v>
      </c>
      <c r="O38" s="3">
        <f t="shared" si="17"/>
        <v>167.5</v>
      </c>
      <c r="P38" s="4">
        <f t="shared" si="5"/>
        <v>35.57692307692308</v>
      </c>
      <c r="R38" s="3">
        <f t="shared" si="18"/>
        <v>187.5</v>
      </c>
      <c r="S38" s="4">
        <f t="shared" si="6"/>
        <v>27.884615384615387</v>
      </c>
      <c r="U38" s="3">
        <f t="shared" si="19"/>
        <v>207.5</v>
      </c>
      <c r="V38" s="4">
        <f t="shared" si="7"/>
        <v>17</v>
      </c>
      <c r="W38" s="3">
        <f t="shared" si="20"/>
        <v>142.5</v>
      </c>
      <c r="X38" s="4">
        <f t="shared" si="8"/>
        <v>43</v>
      </c>
      <c r="Z38" s="3">
        <f t="shared" si="21"/>
        <v>162.5</v>
      </c>
      <c r="AA38" s="4">
        <f t="shared" si="9"/>
        <v>35</v>
      </c>
      <c r="AC38" s="3">
        <f t="shared" si="22"/>
        <v>182.5</v>
      </c>
      <c r="AD38" s="4">
        <f t="shared" si="10"/>
        <v>27</v>
      </c>
      <c r="AF38" s="3">
        <f t="shared" si="23"/>
        <v>202.5</v>
      </c>
      <c r="AG38" s="4">
        <f t="shared" si="11"/>
        <v>19</v>
      </c>
    </row>
    <row r="39" spans="1:33" ht="18" customHeight="1" x14ac:dyDescent="0.2">
      <c r="A39" s="3">
        <f t="shared" si="12"/>
        <v>133</v>
      </c>
      <c r="B39" s="4">
        <f t="shared" si="1"/>
        <v>44.583333333333329</v>
      </c>
      <c r="D39" s="3">
        <f t="shared" si="13"/>
        <v>153</v>
      </c>
      <c r="E39" s="4">
        <f t="shared" si="24"/>
        <v>36.25</v>
      </c>
      <c r="G39" s="3">
        <f t="shared" si="14"/>
        <v>173</v>
      </c>
      <c r="H39" s="4">
        <f t="shared" si="2"/>
        <v>27.916666666666657</v>
      </c>
      <c r="J39" s="3">
        <f t="shared" si="15"/>
        <v>193</v>
      </c>
      <c r="K39" s="4">
        <f t="shared" si="3"/>
        <v>19.583333333333329</v>
      </c>
      <c r="L39" s="3">
        <f t="shared" si="16"/>
        <v>148</v>
      </c>
      <c r="M39" s="4">
        <f t="shared" si="4"/>
        <v>43.07692307692308</v>
      </c>
      <c r="O39" s="3">
        <f t="shared" si="17"/>
        <v>168</v>
      </c>
      <c r="P39" s="4">
        <f t="shared" si="5"/>
        <v>35.384615384615387</v>
      </c>
      <c r="R39" s="3">
        <f t="shared" si="18"/>
        <v>188</v>
      </c>
      <c r="S39" s="4">
        <f t="shared" si="6"/>
        <v>27.692307692307693</v>
      </c>
      <c r="U39" s="3">
        <f t="shared" si="19"/>
        <v>208</v>
      </c>
      <c r="V39" s="4">
        <f t="shared" si="7"/>
        <v>16.799999999999997</v>
      </c>
      <c r="W39" s="3">
        <f t="shared" si="20"/>
        <v>143</v>
      </c>
      <c r="X39" s="4">
        <f t="shared" si="8"/>
        <v>42.8</v>
      </c>
      <c r="Z39" s="3">
        <f t="shared" si="21"/>
        <v>163</v>
      </c>
      <c r="AA39" s="4">
        <f t="shared" si="9"/>
        <v>34.799999999999997</v>
      </c>
      <c r="AC39" s="3">
        <f t="shared" si="22"/>
        <v>183</v>
      </c>
      <c r="AD39" s="4">
        <f t="shared" si="10"/>
        <v>26.799999999999997</v>
      </c>
      <c r="AF39" s="3">
        <f t="shared" si="23"/>
        <v>203</v>
      </c>
      <c r="AG39" s="4">
        <f t="shared" si="11"/>
        <v>18.799999999999997</v>
      </c>
    </row>
    <row r="40" spans="1:33" ht="18" customHeight="1" x14ac:dyDescent="0.2">
      <c r="A40" s="3">
        <f t="shared" si="12"/>
        <v>133.5</v>
      </c>
      <c r="B40" s="4">
        <f t="shared" si="1"/>
        <v>44.375</v>
      </c>
      <c r="D40" s="3">
        <f t="shared" si="13"/>
        <v>153.5</v>
      </c>
      <c r="E40" s="4">
        <f t="shared" si="24"/>
        <v>36.041666666666664</v>
      </c>
      <c r="G40" s="3">
        <f t="shared" si="14"/>
        <v>173.5</v>
      </c>
      <c r="H40" s="4">
        <f t="shared" si="2"/>
        <v>27.708333333333329</v>
      </c>
      <c r="J40" s="3">
        <f t="shared" si="15"/>
        <v>193.5</v>
      </c>
      <c r="K40" s="4">
        <f t="shared" si="3"/>
        <v>19.375</v>
      </c>
      <c r="L40" s="3">
        <f>L39+0.5</f>
        <v>148.5</v>
      </c>
      <c r="M40" s="4">
        <f t="shared" si="4"/>
        <v>42.884615384615387</v>
      </c>
      <c r="O40" s="3">
        <f>O39+0.5</f>
        <v>168.5</v>
      </c>
      <c r="P40" s="4">
        <f t="shared" si="5"/>
        <v>35.192307692307693</v>
      </c>
      <c r="R40" s="3">
        <f>R39+0.5</f>
        <v>188.5</v>
      </c>
      <c r="S40" s="4">
        <f t="shared" si="6"/>
        <v>27.5</v>
      </c>
      <c r="U40" s="3">
        <f>U39+0.5</f>
        <v>208.5</v>
      </c>
      <c r="V40" s="4">
        <f t="shared" si="7"/>
        <v>16.599999999999994</v>
      </c>
      <c r="W40" s="3">
        <f>W39+0.5</f>
        <v>143.5</v>
      </c>
      <c r="X40" s="4">
        <f t="shared" si="8"/>
        <v>42.6</v>
      </c>
      <c r="Z40" s="3">
        <f>Z39+0.5</f>
        <v>163.5</v>
      </c>
      <c r="AA40" s="4">
        <f t="shared" si="9"/>
        <v>34.599999999999994</v>
      </c>
      <c r="AC40" s="3">
        <f>AC39+0.5</f>
        <v>183.5</v>
      </c>
      <c r="AD40" s="4">
        <f t="shared" si="10"/>
        <v>26.599999999999994</v>
      </c>
      <c r="AF40" s="3">
        <f>AF39+0.5</f>
        <v>203.5</v>
      </c>
      <c r="AG40" s="4">
        <f t="shared" si="11"/>
        <v>18.599999999999994</v>
      </c>
    </row>
    <row r="41" spans="1:33" ht="18" customHeight="1" x14ac:dyDescent="0.2">
      <c r="A41" s="3">
        <f t="shared" si="12"/>
        <v>134</v>
      </c>
      <c r="B41" s="4">
        <f t="shared" si="1"/>
        <v>44.166666666666664</v>
      </c>
      <c r="D41" s="3">
        <f t="shared" si="13"/>
        <v>154</v>
      </c>
      <c r="E41" s="4">
        <f t="shared" si="24"/>
        <v>35.833333333333329</v>
      </c>
      <c r="G41" s="3">
        <f t="shared" si="14"/>
        <v>174</v>
      </c>
      <c r="H41" s="4">
        <f t="shared" si="2"/>
        <v>27.5</v>
      </c>
      <c r="J41" s="3">
        <f t="shared" si="15"/>
        <v>194</v>
      </c>
      <c r="K41" s="4">
        <f t="shared" si="3"/>
        <v>19.166666666666657</v>
      </c>
      <c r="L41" s="3">
        <f t="shared" si="16"/>
        <v>149</v>
      </c>
      <c r="M41" s="4">
        <f t="shared" si="4"/>
        <v>42.692307692307693</v>
      </c>
      <c r="O41" s="3">
        <f t="shared" si="17"/>
        <v>169</v>
      </c>
      <c r="P41" s="4">
        <f t="shared" si="5"/>
        <v>35</v>
      </c>
      <c r="R41" s="3">
        <f t="shared" si="18"/>
        <v>189</v>
      </c>
      <c r="S41" s="4">
        <f t="shared" si="6"/>
        <v>27.307692307692307</v>
      </c>
      <c r="U41" s="3">
        <f t="shared" si="19"/>
        <v>209</v>
      </c>
      <c r="V41" s="4">
        <f t="shared" si="7"/>
        <v>16.400000000000006</v>
      </c>
      <c r="W41" s="3">
        <f t="shared" ref="W41:W42" si="25">W40+0.5</f>
        <v>144</v>
      </c>
      <c r="X41" s="4">
        <f t="shared" si="8"/>
        <v>42.4</v>
      </c>
      <c r="Z41" s="3">
        <f t="shared" ref="Z41:Z42" si="26">Z40+0.5</f>
        <v>164</v>
      </c>
      <c r="AA41" s="4">
        <f t="shared" si="9"/>
        <v>34.400000000000006</v>
      </c>
      <c r="AC41" s="3">
        <f t="shared" ref="AC41:AC42" si="27">AC40+0.5</f>
        <v>184</v>
      </c>
      <c r="AD41" s="4">
        <f t="shared" si="10"/>
        <v>26.400000000000006</v>
      </c>
      <c r="AF41" s="3">
        <f t="shared" ref="AF41:AF42" si="28">AF40+0.5</f>
        <v>204</v>
      </c>
      <c r="AG41" s="4">
        <f t="shared" si="11"/>
        <v>18.400000000000006</v>
      </c>
    </row>
    <row r="42" spans="1:33" ht="18" customHeight="1" x14ac:dyDescent="0.2">
      <c r="A42" s="3">
        <f t="shared" si="12"/>
        <v>134.5</v>
      </c>
      <c r="B42" s="4">
        <f t="shared" si="1"/>
        <v>43.958333333333329</v>
      </c>
      <c r="D42" s="3">
        <f t="shared" si="13"/>
        <v>154.5</v>
      </c>
      <c r="E42" s="4">
        <f t="shared" si="24"/>
        <v>35.625</v>
      </c>
      <c r="G42" s="3">
        <f t="shared" si="14"/>
        <v>174.5</v>
      </c>
      <c r="H42" s="4">
        <f t="shared" si="2"/>
        <v>27.291666666666657</v>
      </c>
      <c r="J42" s="3">
        <f t="shared" si="15"/>
        <v>194.5</v>
      </c>
      <c r="K42" s="4">
        <f t="shared" si="3"/>
        <v>18.958333333333329</v>
      </c>
      <c r="L42" s="3">
        <f t="shared" si="16"/>
        <v>149.5</v>
      </c>
      <c r="M42" s="4">
        <f t="shared" si="4"/>
        <v>42.5</v>
      </c>
      <c r="O42" s="3">
        <f t="shared" si="17"/>
        <v>169.5</v>
      </c>
      <c r="P42" s="4">
        <f t="shared" si="5"/>
        <v>34.807692307692307</v>
      </c>
      <c r="R42" s="3">
        <f t="shared" si="18"/>
        <v>189.5</v>
      </c>
      <c r="S42" s="4">
        <f t="shared" si="6"/>
        <v>27.115384615384613</v>
      </c>
      <c r="U42" s="3">
        <f t="shared" si="19"/>
        <v>209.5</v>
      </c>
      <c r="V42" s="4">
        <f t="shared" si="7"/>
        <v>16.200000000000003</v>
      </c>
      <c r="W42" s="3">
        <f t="shared" si="25"/>
        <v>144.5</v>
      </c>
      <c r="X42" s="4">
        <f t="shared" si="8"/>
        <v>42.2</v>
      </c>
      <c r="Z42" s="3">
        <f t="shared" si="26"/>
        <v>164.5</v>
      </c>
      <c r="AA42" s="4">
        <f t="shared" si="9"/>
        <v>34.200000000000003</v>
      </c>
      <c r="AC42" s="3">
        <f t="shared" si="27"/>
        <v>184.5</v>
      </c>
      <c r="AD42" s="4">
        <f t="shared" si="10"/>
        <v>26.200000000000003</v>
      </c>
      <c r="AF42" s="3">
        <f t="shared" si="28"/>
        <v>204.5</v>
      </c>
      <c r="AG42" s="4">
        <f t="shared" si="11"/>
        <v>18.200000000000003</v>
      </c>
    </row>
    <row r="43" spans="1:33" ht="18" customHeight="1" x14ac:dyDescent="0.2"/>
    <row r="44" spans="1:33" ht="18" customHeight="1" x14ac:dyDescent="0.2"/>
    <row r="45" spans="1:33" ht="18" customHeight="1" x14ac:dyDescent="0.2"/>
    <row r="46" spans="1:33" ht="18" customHeight="1" x14ac:dyDescent="0.2"/>
    <row r="47" spans="1:33" ht="18" customHeight="1" x14ac:dyDescent="0.2"/>
    <row r="48" spans="1:33" ht="18" customHeight="1" x14ac:dyDescent="0.2"/>
    <row r="49" ht="18" customHeight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3" zoomScale="90" zoomScaleNormal="90" workbookViewId="0">
      <pane ySplit="3" topLeftCell="A23" activePane="bottomLeft" state="frozen"/>
      <selection activeCell="A3" sqref="A3"/>
      <selection pane="bottomLeft" activeCell="C46" sqref="C46"/>
    </sheetView>
  </sheetViews>
  <sheetFormatPr defaultColWidth="9.140625" defaultRowHeight="14.25" outlineLevelRow="1" x14ac:dyDescent="0.2"/>
  <cols>
    <col min="1" max="1" width="12.85546875" style="30" bestFit="1" customWidth="1"/>
    <col min="2" max="4" width="24.7109375" style="30" customWidth="1"/>
    <col min="5" max="5" width="9.85546875" style="39" customWidth="1"/>
    <col min="6" max="6" width="9.140625" style="1"/>
    <col min="7" max="16384" width="9.140625" style="30"/>
  </cols>
  <sheetData>
    <row r="1" spans="1:11" hidden="1" outlineLevel="1" x14ac:dyDescent="0.2">
      <c r="G1" s="30" t="s">
        <v>15</v>
      </c>
    </row>
    <row r="2" spans="1:11" hidden="1" outlineLevel="1" x14ac:dyDescent="0.2">
      <c r="F2" s="30"/>
    </row>
    <row r="3" spans="1:11" ht="18" collapsed="1" x14ac:dyDescent="0.25">
      <c r="A3" s="60" t="s">
        <v>539</v>
      </c>
      <c r="F3" s="30"/>
    </row>
    <row r="4" spans="1:11" ht="4.5" customHeight="1" x14ac:dyDescent="0.2">
      <c r="F4" s="30"/>
    </row>
    <row r="5" spans="1:11" s="29" customFormat="1" ht="15" x14ac:dyDescent="0.25">
      <c r="A5" s="32" t="s">
        <v>23</v>
      </c>
      <c r="B5" s="32" t="s">
        <v>1</v>
      </c>
      <c r="C5" s="32" t="s">
        <v>2</v>
      </c>
      <c r="D5" s="32" t="s">
        <v>61</v>
      </c>
      <c r="E5" s="61" t="s">
        <v>11</v>
      </c>
      <c r="F5" s="32" t="s">
        <v>9</v>
      </c>
      <c r="G5" s="32" t="s">
        <v>12</v>
      </c>
      <c r="H5" s="32" t="s">
        <v>16</v>
      </c>
      <c r="I5" s="32" t="s">
        <v>13</v>
      </c>
      <c r="J5" s="32" t="s">
        <v>10</v>
      </c>
      <c r="K5" s="32" t="s">
        <v>14</v>
      </c>
    </row>
    <row r="6" spans="1:11" x14ac:dyDescent="0.2">
      <c r="A6" s="62">
        <v>111</v>
      </c>
      <c r="B6" s="3" t="str">
        <f>IFERROR(VLOOKUP($A6,Entries!$A:$F,4,FALSE),"")</f>
        <v>Lynda King</v>
      </c>
      <c r="C6" s="3" t="str">
        <f>IFERROR(VLOOKUP($A6,Entries!$A:$F,5,FALSE),"")</f>
        <v>Abstract Art</v>
      </c>
      <c r="D6" s="3" t="str">
        <f>IFERROR(VLOOKUP($A6,Entries!$A:$F,6,FALSE),"")</f>
        <v>VWH Panthers</v>
      </c>
      <c r="E6" s="35">
        <f>IF(SUMIF('DR (90)'!$A:$A,$A6,'DR (90)'!$D:$D)=0,"",SUMIF('DR (90)'!$A:$A,$A6,'DR (90)'!$D:$D))</f>
        <v>36.5</v>
      </c>
      <c r="F6" s="63">
        <f>IFERROR(VLOOKUP(A6,'SJ (90)'!A:D,4,FALSE),"")</f>
        <v>0</v>
      </c>
      <c r="G6" s="35">
        <f>IFERROR(VLOOKUP(A6,'XCT (90)'!A:D,4,FALSE),"")</f>
        <v>0</v>
      </c>
      <c r="H6" s="64">
        <f>IF(G6=0,SUMIF('XCT (90)'!A:A,$A6,'XCT (90)'!B:B),"")</f>
        <v>4.49</v>
      </c>
      <c r="I6" s="63">
        <f>IFERROR(VLOOKUP(A6,'XC (90)'!A:B,2,FALSE),"")</f>
        <v>0</v>
      </c>
      <c r="J6" s="35">
        <f>IF(F6="E","E",IF(I6="E","E",IF(F6="R","R",IF(I6="R","R",SUM(E6:F6,I6)+IF(G6="",0,IF(G6&gt;0,G6,-G6))))))</f>
        <v>36.5</v>
      </c>
      <c r="K6" s="3">
        <f>IFERROR(RANK(J6,J$6:J$37,1),"")</f>
        <v>14</v>
      </c>
    </row>
    <row r="7" spans="1:11" x14ac:dyDescent="0.2">
      <c r="A7" s="62">
        <v>112</v>
      </c>
      <c r="B7" s="3" t="str">
        <f>IFERROR(VLOOKUP($A7,Entries!$A:$F,4,FALSE),"")</f>
        <v>Jude Matthews</v>
      </c>
      <c r="C7" s="3" t="str">
        <f>IFERROR(VLOOKUP($A7,Entries!$A:$F,5,FALSE),"")</f>
        <v>Dare to Dream</v>
      </c>
      <c r="D7" s="3" t="str">
        <f>IFERROR(VLOOKUP($A7,Entries!$A:$F,6,FALSE),"")</f>
        <v>VWH Leopards</v>
      </c>
      <c r="E7" s="35">
        <f>IF(SUMIF('DR (90)'!$A:$A,$A7,'DR (90)'!$D:$D)=0,"",SUMIF('DR (90)'!$A:$A,$A7,'DR (90)'!$D:$D))</f>
        <v>25.8</v>
      </c>
      <c r="F7" s="63">
        <f>IFERROR(VLOOKUP(A7,'SJ (90)'!A:D,4,FALSE),"")</f>
        <v>8</v>
      </c>
      <c r="G7" s="35">
        <f>IFERROR(VLOOKUP(A7,'XCT (90)'!A:D,4,FALSE),"")</f>
        <v>2.4</v>
      </c>
      <c r="H7" s="64">
        <v>5.03</v>
      </c>
      <c r="I7" s="63">
        <f>IFERROR(VLOOKUP(A7,'XC (90)'!A:B,2,FALSE),"")</f>
        <v>0</v>
      </c>
      <c r="J7" s="35">
        <f t="shared" ref="J7:J37" si="0">IF(F7="E","E",IF(I7="E","E",IF(F7="R","R",IF(I7="R","R",SUM(E7:F7,I7)+IF(G7="",0,IF(G7&gt;0,G7,-G7))))))</f>
        <v>36.199999999999996</v>
      </c>
      <c r="K7" s="3">
        <f t="shared" ref="K7:K37" si="1">IFERROR(RANK(J7,J$6:J$37,1),"")</f>
        <v>10</v>
      </c>
    </row>
    <row r="8" spans="1:11" x14ac:dyDescent="0.2">
      <c r="A8" s="62">
        <v>113</v>
      </c>
      <c r="B8" s="3" t="str">
        <f>IFERROR(VLOOKUP($A8,Entries!$A:$F,4,FALSE),"")</f>
        <v>Emily Miller</v>
      </c>
      <c r="C8" s="3">
        <f>IFERROR(VLOOKUP($A8,Entries!$A:$F,5,FALSE),"")</f>
        <v>0</v>
      </c>
      <c r="D8" s="3" t="str">
        <f>IFERROR(VLOOKUP($A8,Entries!$A:$F,6,FALSE),"")</f>
        <v>Bath Burgundy</v>
      </c>
      <c r="E8" s="35">
        <f>IF(SUMIF('DR (90)'!$A:$A,$A8,'DR (90)'!$D:$D)=0,"",SUMIF('DR (90)'!$A:$A,$A8,'DR (90)'!$D:$D))</f>
        <v>37.799999999999997</v>
      </c>
      <c r="F8" s="63">
        <f>IFERROR(VLOOKUP(A8,'SJ (90)'!A:D,4,FALSE),"")</f>
        <v>8</v>
      </c>
      <c r="G8" s="35" t="str">
        <f>IFERROR(VLOOKUP(A8,'XCT (90)'!A:D,4,FALSE),"")</f>
        <v/>
      </c>
      <c r="H8" s="64" t="str">
        <f>IF(G8=0,SUMIF('XCT (90)'!A:A,$A8,'XCT (90)'!B:B),"")</f>
        <v/>
      </c>
      <c r="I8" s="63" t="str">
        <f>IFERROR(VLOOKUP(A8,'XC (90)'!A:B,2,FALSE),"")</f>
        <v>R</v>
      </c>
      <c r="J8" s="35" t="str">
        <f t="shared" si="0"/>
        <v>R</v>
      </c>
      <c r="K8" s="3" t="str">
        <f t="shared" si="1"/>
        <v/>
      </c>
    </row>
    <row r="9" spans="1:11" x14ac:dyDescent="0.2">
      <c r="A9" s="62">
        <v>114</v>
      </c>
      <c r="B9" s="3" t="str">
        <f>IFERROR(VLOOKUP($A9,Entries!$A:$F,4,FALSE),"")</f>
        <v>Sally Gaden</v>
      </c>
      <c r="C9" s="3" t="str">
        <f>IFERROR(VLOOKUP($A9,Entries!$A:$F,5,FALSE),"")</f>
        <v>Sundew Golden Boy</v>
      </c>
      <c r="D9" s="3" t="str">
        <f>IFERROR(VLOOKUP($A9,Entries!$A:$F,6,FALSE),"")</f>
        <v>Bath Burgundy</v>
      </c>
      <c r="E9" s="35">
        <f>IF(SUMIF('DR (90)'!$A:$A,$A9,'DR (90)'!$D:$D)=0,"",SUMIF('DR (90)'!$A:$A,$A9,'DR (90)'!$D:$D))</f>
        <v>36.299999999999997</v>
      </c>
      <c r="F9" s="63">
        <f>IFERROR(VLOOKUP(A9,'SJ (90)'!A:D,4,FALSE),"")</f>
        <v>0</v>
      </c>
      <c r="G9" s="35">
        <f>IFERROR(VLOOKUP(A9,'XCT (90)'!A:D,4,FALSE),"")</f>
        <v>0</v>
      </c>
      <c r="H9" s="64">
        <f>IF(G9=0,SUMIF('XCT (90)'!A:A,$A9,'XCT (90)'!B:B),"")</f>
        <v>4.54</v>
      </c>
      <c r="I9" s="63">
        <f>IFERROR(VLOOKUP(A9,'XC (90)'!A:B,2,FALSE),"")</f>
        <v>0</v>
      </c>
      <c r="J9" s="35">
        <f t="shared" si="0"/>
        <v>36.299999999999997</v>
      </c>
      <c r="K9" s="3">
        <f t="shared" si="1"/>
        <v>11</v>
      </c>
    </row>
    <row r="10" spans="1:11" x14ac:dyDescent="0.2">
      <c r="A10" s="62">
        <v>115</v>
      </c>
      <c r="B10" s="3" t="s">
        <v>77</v>
      </c>
      <c r="C10" s="3" t="s">
        <v>571</v>
      </c>
      <c r="D10" s="3" t="str">
        <f>IFERROR(VLOOKUP($A10,Entries!$A:$F,6,FALSE),"")</f>
        <v>Bath Burgundy</v>
      </c>
      <c r="E10" s="35">
        <f>IF(SUMIF('DR (90)'!$A:$A,$A10,'DR (90)'!$D:$D)=0,"",SUMIF('DR (90)'!$A:$A,$A10,'DR (90)'!$D:$D))</f>
        <v>24.3</v>
      </c>
      <c r="F10" s="63">
        <f>IFERROR(VLOOKUP(A10,'SJ (90)'!A:D,4,FALSE),"")</f>
        <v>0</v>
      </c>
      <c r="G10" s="35">
        <f>IFERROR(VLOOKUP(A10,'XCT (90)'!A:D,4,FALSE),"")</f>
        <v>0</v>
      </c>
      <c r="H10" s="64">
        <f>IF(G10=0,SUMIF('XCT (90)'!A:A,$A10,'XCT (90)'!B:B),"")</f>
        <v>4.42</v>
      </c>
      <c r="I10" s="63">
        <f>IFERROR(VLOOKUP(A10,'XC (90)'!A:B,2,FALSE),"")</f>
        <v>0</v>
      </c>
      <c r="J10" s="35">
        <f t="shared" si="0"/>
        <v>24.3</v>
      </c>
      <c r="K10" s="3">
        <f t="shared" si="1"/>
        <v>1</v>
      </c>
    </row>
    <row r="11" spans="1:11" x14ac:dyDescent="0.2">
      <c r="A11" s="62">
        <v>116</v>
      </c>
      <c r="B11" s="3" t="str">
        <f>IFERROR(VLOOKUP($A11,Entries!$A:$F,4,FALSE),"")</f>
        <v>Rebecca Bailey</v>
      </c>
      <c r="C11" s="3">
        <f>IFERROR(VLOOKUP($A11,Entries!$A:$F,5,FALSE),"")</f>
        <v>0</v>
      </c>
      <c r="D11" s="3" t="str">
        <f>IFERROR(VLOOKUP($A11,Entries!$A:$F,6,FALSE),"")</f>
        <v>Bath Burgundy</v>
      </c>
      <c r="E11" s="35">
        <f>IF(SUMIF('DR (90)'!$A:$A,$A11,'DR (90)'!$D:$D)=0,"",SUMIF('DR (90)'!$A:$A,$A11,'DR (90)'!$D:$D))</f>
        <v>25.8</v>
      </c>
      <c r="F11" s="63">
        <f>IFERROR(VLOOKUP(A11,'SJ (90)'!A:D,4,FALSE),"")</f>
        <v>4</v>
      </c>
      <c r="G11" s="35">
        <f>IFERROR(VLOOKUP(A11,'XCT (90)'!A:D,4,FALSE),"")</f>
        <v>0</v>
      </c>
      <c r="H11" s="64">
        <f>IF(G11=0,SUMIF('XCT (90)'!A:A,$A11,'XCT (90)'!B:B),"")</f>
        <v>4.47</v>
      </c>
      <c r="I11" s="63">
        <f>IFERROR(VLOOKUP(A11,'XC (90)'!A:B,2,FALSE),"")</f>
        <v>0</v>
      </c>
      <c r="J11" s="35">
        <f t="shared" si="0"/>
        <v>29.8</v>
      </c>
      <c r="K11" s="3">
        <f t="shared" si="1"/>
        <v>4</v>
      </c>
    </row>
    <row r="12" spans="1:11" x14ac:dyDescent="0.2">
      <c r="A12" s="62">
        <v>117</v>
      </c>
      <c r="B12" s="3" t="str">
        <f>IFERROR(VLOOKUP($A12,Entries!$A:$F,4,FALSE),"")</f>
        <v>Sandy Chase</v>
      </c>
      <c r="C12" s="3" t="str">
        <f>IFERROR(VLOOKUP($A12,Entries!$A:$F,5,FALSE),"")</f>
        <v>Danny IV</v>
      </c>
      <c r="D12" s="3" t="str">
        <f>IFERROR(VLOOKUP($A12,Entries!$A:$F,6,FALSE),"")</f>
        <v>Kennet Vale</v>
      </c>
      <c r="E12" s="35">
        <f>IF(SUMIF('DR (90)'!$A:$A,$A12,'DR (90)'!$D:$D)=0,"",SUMIF('DR (90)'!$A:$A,$A12,'DR (90)'!$D:$D))</f>
        <v>33</v>
      </c>
      <c r="F12" s="63">
        <f>IFERROR(VLOOKUP(A12,'SJ (90)'!A:D,4,FALSE),"")</f>
        <v>0</v>
      </c>
      <c r="G12" s="35">
        <f>IFERROR(VLOOKUP(A12,'XCT (90)'!A:D,4,FALSE),"")</f>
        <v>0</v>
      </c>
      <c r="H12" s="64">
        <f>IF(G12=0,SUMIF('XCT (90)'!A:A,$A12,'XCT (90)'!B:B),"")</f>
        <v>4.45</v>
      </c>
      <c r="I12" s="63">
        <f>IFERROR(VLOOKUP(A12,'XC (90)'!A:B,2,FALSE),"")</f>
        <v>0</v>
      </c>
      <c r="J12" s="35">
        <f t="shared" si="0"/>
        <v>33</v>
      </c>
      <c r="K12" s="3">
        <f t="shared" si="1"/>
        <v>7</v>
      </c>
    </row>
    <row r="13" spans="1:11" x14ac:dyDescent="0.2">
      <c r="A13" s="62">
        <v>118</v>
      </c>
      <c r="B13" s="3" t="str">
        <f>IFERROR(VLOOKUP($A13,Entries!$A:$F,4,FALSE),"")</f>
        <v>Becky Ormond</v>
      </c>
      <c r="C13" s="3" t="str">
        <f>IFERROR(VLOOKUP($A13,Entries!$A:$F,5,FALSE),"")</f>
        <v>Quarme Affaire</v>
      </c>
      <c r="D13" s="3" t="str">
        <f>IFERROR(VLOOKUP($A13,Entries!$A:$F,6,FALSE),"")</f>
        <v>Kennet Vale</v>
      </c>
      <c r="E13" s="35">
        <f>IF(SUMIF('DR (90)'!$A:$A,$A13,'DR (90)'!$D:$D)=0,"",SUMIF('DR (90)'!$A:$A,$A13,'DR (90)'!$D:$D))</f>
        <v>25.8</v>
      </c>
      <c r="F13" s="63">
        <f>IFERROR(VLOOKUP(A13,'SJ (90)'!A:D,4,FALSE),"")</f>
        <v>0</v>
      </c>
      <c r="G13" s="35">
        <f>IFERROR(VLOOKUP(A13,'XCT (90)'!A:D,4,FALSE),"")</f>
        <v>0</v>
      </c>
      <c r="H13" s="64">
        <f>IF(G13=0,SUMIF('XCT (90)'!A:A,$A13,'XCT (90)'!B:B),"")</f>
        <v>4.42</v>
      </c>
      <c r="I13" s="63">
        <f>IFERROR(VLOOKUP(A13,'XC (90)'!A:B,2,FALSE),"")</f>
        <v>0</v>
      </c>
      <c r="J13" s="35">
        <f t="shared" si="0"/>
        <v>25.8</v>
      </c>
      <c r="K13" s="3">
        <f t="shared" si="1"/>
        <v>2</v>
      </c>
    </row>
    <row r="14" spans="1:11" x14ac:dyDescent="0.2">
      <c r="A14" s="62">
        <v>119</v>
      </c>
      <c r="B14" s="3" t="str">
        <f>IFERROR(VLOOKUP($A14,Entries!$A:$F,4,FALSE),"")</f>
        <v>Becks Smallman</v>
      </c>
      <c r="C14" s="3" t="str">
        <f>IFERROR(VLOOKUP($A14,Entries!$A:$F,5,FALSE),"")</f>
        <v>Flash Royale</v>
      </c>
      <c r="D14" s="3" t="str">
        <f>IFERROR(VLOOKUP($A14,Entries!$A:$F,6,FALSE),"")</f>
        <v>Kennet Vale</v>
      </c>
      <c r="E14" s="35">
        <f>IF(SUMIF('DR (90)'!$A:$A,$A14,'DR (90)'!$D:$D)=0,"",SUMIF('DR (90)'!$A:$A,$A14,'DR (90)'!$D:$D))</f>
        <v>36.299999999999997</v>
      </c>
      <c r="F14" s="63">
        <f>IFERROR(VLOOKUP(A14,'SJ (90)'!A:D,4,FALSE),"")</f>
        <v>0</v>
      </c>
      <c r="G14" s="35">
        <f>IFERROR(VLOOKUP(A14,'XCT (90)'!A:D,4,FALSE),"")</f>
        <v>0</v>
      </c>
      <c r="H14" s="64">
        <f>IF(G14=0,SUMIF('XCT (90)'!A:A,$A14,'XCT (90)'!B:B),"")</f>
        <v>4.54</v>
      </c>
      <c r="I14" s="63">
        <f>IFERROR(VLOOKUP(A14,'XC (90)'!A:B,2,FALSE),"")</f>
        <v>0</v>
      </c>
      <c r="J14" s="35">
        <f t="shared" si="0"/>
        <v>36.299999999999997</v>
      </c>
      <c r="K14" s="3">
        <f t="shared" si="1"/>
        <v>11</v>
      </c>
    </row>
    <row r="15" spans="1:11" x14ac:dyDescent="0.2">
      <c r="A15" s="62">
        <v>120</v>
      </c>
      <c r="B15" s="3" t="str">
        <f>IFERROR(VLOOKUP($A15,Entries!$A:$F,4,FALSE),"")</f>
        <v>Sallyanne Leaf</v>
      </c>
      <c r="C15" s="3" t="str">
        <f>IFERROR(VLOOKUP($A15,Entries!$A:$F,5,FALSE),"")</f>
        <v>Rosy Outlook</v>
      </c>
      <c r="D15" s="3" t="str">
        <f>IFERROR(VLOOKUP($A15,Entries!$A:$F,6,FALSE),"")</f>
        <v>Kennet Vale</v>
      </c>
      <c r="E15" s="35">
        <f>IF(SUMIF('DR (90)'!$A:$A,$A15,'DR (90)'!$D:$D)=0,"",SUMIF('DR (90)'!$A:$A,$A15,'DR (90)'!$D:$D))</f>
        <v>29.5</v>
      </c>
      <c r="F15" s="63" t="str">
        <f>IFERROR(VLOOKUP(A15,'SJ (90)'!A:D,4,FALSE),"")</f>
        <v>R</v>
      </c>
      <c r="G15" s="35" t="str">
        <f>IFERROR(VLOOKUP(A15,'XCT (90)'!A:D,4,FALSE),"")</f>
        <v/>
      </c>
      <c r="H15" s="64" t="str">
        <f>IF(G15=0,SUMIF('XCT (90)'!A:A,$A15,'XCT (90)'!B:B),"")</f>
        <v/>
      </c>
      <c r="I15" s="63" t="str">
        <f>IFERROR(VLOOKUP(A15,'XC (90)'!A:B,2,FALSE),"")</f>
        <v/>
      </c>
      <c r="J15" s="35" t="str">
        <f t="shared" si="0"/>
        <v>R</v>
      </c>
      <c r="K15" s="3" t="str">
        <f t="shared" si="1"/>
        <v/>
      </c>
    </row>
    <row r="16" spans="1:11" x14ac:dyDescent="0.2">
      <c r="A16" s="62">
        <v>121</v>
      </c>
      <c r="B16" s="3" t="str">
        <f>IFERROR(VLOOKUP($A16,Entries!$A:$F,4,FALSE),"")</f>
        <v>Fiona Symes</v>
      </c>
      <c r="C16" s="3" t="str">
        <f>IFERROR(VLOOKUP($A16,Entries!$A:$F,5,FALSE),"")</f>
        <v>Hackpen Heights</v>
      </c>
      <c r="D16" s="3" t="str">
        <f>IFERROR(VLOOKUP($A16,Entries!$A:$F,6,FALSE),"")</f>
        <v>VWH Leopards</v>
      </c>
      <c r="E16" s="35">
        <f>IF(SUMIF('DR (90)'!$A:$A,$A16,'DR (90)'!$D:$D)=0,"",SUMIF('DR (90)'!$A:$A,$A16,'DR (90)'!$D:$D))</f>
        <v>46.5</v>
      </c>
      <c r="F16" s="63">
        <f>IFERROR(VLOOKUP(A16,'SJ (90)'!A:D,4,FALSE),"")</f>
        <v>4</v>
      </c>
      <c r="G16" s="35">
        <f>IFERROR(VLOOKUP(A16,'XCT (90)'!A:D,4,FALSE),"")</f>
        <v>-2</v>
      </c>
      <c r="H16" s="64">
        <v>4.37</v>
      </c>
      <c r="I16" s="63">
        <f>IFERROR(VLOOKUP(A16,'XC (90)'!A:B,2,FALSE),"")</f>
        <v>0</v>
      </c>
      <c r="J16" s="35">
        <f t="shared" si="0"/>
        <v>52.5</v>
      </c>
      <c r="K16" s="3">
        <f t="shared" si="1"/>
        <v>22</v>
      </c>
    </row>
    <row r="17" spans="1:11" x14ac:dyDescent="0.2">
      <c r="A17" s="62">
        <v>122</v>
      </c>
      <c r="B17" s="3" t="str">
        <f>IFERROR(VLOOKUP($A17,Entries!$A:$F,4,FALSE),"")</f>
        <v>Kerry Alexander</v>
      </c>
      <c r="C17" s="3" t="str">
        <f>IFERROR(VLOOKUP($A17,Entries!$A:$F,5,FALSE),"")</f>
        <v>Brainstorm</v>
      </c>
      <c r="D17" s="3" t="str">
        <f>IFERROR(VLOOKUP($A17,Entries!$A:$F,6,FALSE),"")</f>
        <v>VWH Leopards</v>
      </c>
      <c r="E17" s="35">
        <f>IF(SUMIF('DR (90)'!$A:$A,$A17,'DR (90)'!$D:$D)=0,"",SUMIF('DR (90)'!$A:$A,$A17,'DR (90)'!$D:$D))</f>
        <v>23.5</v>
      </c>
      <c r="F17" s="63">
        <f>IFERROR(VLOOKUP(A17,'SJ (90)'!A:D,4,FALSE),"")</f>
        <v>0</v>
      </c>
      <c r="G17" s="35">
        <f>IFERROR(VLOOKUP(A17,'XCT (90)'!A:D,4,FALSE),"")</f>
        <v>-3.2</v>
      </c>
      <c r="H17" s="64">
        <v>4.34</v>
      </c>
      <c r="I17" s="63">
        <f>IFERROR(VLOOKUP(A17,'XC (90)'!A:B,2,FALSE),"")</f>
        <v>0</v>
      </c>
      <c r="J17" s="35">
        <f t="shared" si="0"/>
        <v>26.7</v>
      </c>
      <c r="K17" s="3">
        <f t="shared" si="1"/>
        <v>3</v>
      </c>
    </row>
    <row r="18" spans="1:11" x14ac:dyDescent="0.2">
      <c r="A18" s="62">
        <v>123</v>
      </c>
      <c r="B18" s="3" t="str">
        <f>IFERROR(VLOOKUP($A18,Entries!$A:$F,4,FALSE),"")</f>
        <v>Angela Clark</v>
      </c>
      <c r="C18" s="3" t="str">
        <f>IFERROR(VLOOKUP($A18,Entries!$A:$F,5,FALSE),"")</f>
        <v>Lexie</v>
      </c>
      <c r="D18" s="3" t="str">
        <f>IFERROR(VLOOKUP($A18,Entries!$A:$F,6,FALSE),"")</f>
        <v>VWH Panthers</v>
      </c>
      <c r="E18" s="35" t="s">
        <v>569</v>
      </c>
      <c r="F18" s="63" t="str">
        <f>IFERROR(VLOOKUP(A18,'SJ (90)'!A:D,4,FALSE),"")</f>
        <v/>
      </c>
      <c r="G18" s="35" t="str">
        <f>IFERROR(VLOOKUP(A18,'XCT (90)'!A:D,4,FALSE),"")</f>
        <v/>
      </c>
      <c r="H18" s="64" t="str">
        <f>IF(G18=0,SUMIF('XCT (90)'!A:A,$A18,'XCT (90)'!B:B),"")</f>
        <v/>
      </c>
      <c r="I18" s="63" t="str">
        <f>IFERROR(VLOOKUP(A18,'XC (90)'!A:B,2,FALSE),"")</f>
        <v/>
      </c>
      <c r="J18" s="35" t="s">
        <v>569</v>
      </c>
      <c r="K18" s="3" t="str">
        <f t="shared" si="1"/>
        <v/>
      </c>
    </row>
    <row r="19" spans="1:11" x14ac:dyDescent="0.2">
      <c r="A19" s="62">
        <v>124</v>
      </c>
      <c r="B19" s="3" t="str">
        <f>IFERROR(VLOOKUP($A19,Entries!$A:$F,4,FALSE),"")</f>
        <v>Daisy Lang</v>
      </c>
      <c r="C19" s="3" t="str">
        <f>IFERROR(VLOOKUP($A19,Entries!$A:$F,5,FALSE),"")</f>
        <v>Llwynhywel Victoria's First</v>
      </c>
      <c r="D19" s="3" t="str">
        <f>IFERROR(VLOOKUP($A19,Entries!$A:$F,6,FALSE),"")</f>
        <v>Marlborough</v>
      </c>
      <c r="E19" s="35">
        <f>IF(SUMIF('DR (90)'!$A:$A,$A19,'DR (90)'!$D:$D)=0,"",SUMIF('DR (90)'!$A:$A,$A19,'DR (90)'!$D:$D))</f>
        <v>30.5</v>
      </c>
      <c r="F19" s="63">
        <f>IFERROR(VLOOKUP(A19,'SJ (90)'!A:D,4,FALSE),"")</f>
        <v>0</v>
      </c>
      <c r="G19" s="35">
        <f>IFERROR(VLOOKUP(A19,'XCT (90)'!A:D,4,FALSE),"")</f>
        <v>0</v>
      </c>
      <c r="H19" s="64">
        <f>IF(G19=0,SUMIF('XCT (90)'!A:A,$A19,'XCT (90)'!B:B),"")</f>
        <v>4.51</v>
      </c>
      <c r="I19" s="63">
        <f>IFERROR(VLOOKUP(A19,'XC (90)'!A:B,2,FALSE),"")</f>
        <v>0</v>
      </c>
      <c r="J19" s="35">
        <f t="shared" si="0"/>
        <v>30.5</v>
      </c>
      <c r="K19" s="3">
        <f t="shared" si="1"/>
        <v>5</v>
      </c>
    </row>
    <row r="20" spans="1:11" x14ac:dyDescent="0.2">
      <c r="A20" s="62">
        <v>125</v>
      </c>
      <c r="B20" s="3" t="str">
        <f>IFERROR(VLOOKUP($A20,Entries!$A:$F,4,FALSE),"")</f>
        <v>Lizzie Poole</v>
      </c>
      <c r="C20" s="3" t="str">
        <f>IFERROR(VLOOKUP($A20,Entries!$A:$F,5,FALSE),"")</f>
        <v>Mai-Bee</v>
      </c>
      <c r="D20" s="3" t="str">
        <f>IFERROR(VLOOKUP($A20,Entries!$A:$F,6,FALSE),"")</f>
        <v>Kings Leaze</v>
      </c>
      <c r="E20" s="35">
        <f>IF(SUMIF('DR (90)'!$A:$A,$A20,'DR (90)'!$D:$D)=0,"",SUMIF('DR (90)'!$A:$A,$A20,'DR (90)'!$D:$D))</f>
        <v>35.5</v>
      </c>
      <c r="F20" s="63">
        <f>IFERROR(VLOOKUP(A20,'SJ (90)'!A:D,4,FALSE),"")</f>
        <v>0</v>
      </c>
      <c r="G20" s="35">
        <f>IFERROR(VLOOKUP(A20,'XCT (90)'!A:D,4,FALSE),"")</f>
        <v>3.2</v>
      </c>
      <c r="H20" s="64">
        <v>5.05</v>
      </c>
      <c r="I20" s="63">
        <f>IFERROR(VLOOKUP(A20,'XC (90)'!A:B,2,FALSE),"")</f>
        <v>40</v>
      </c>
      <c r="J20" s="35">
        <f t="shared" si="0"/>
        <v>78.7</v>
      </c>
      <c r="K20" s="3">
        <f t="shared" si="1"/>
        <v>24</v>
      </c>
    </row>
    <row r="21" spans="1:11" x14ac:dyDescent="0.2">
      <c r="A21" s="62">
        <v>126</v>
      </c>
      <c r="B21" s="3" t="str">
        <f>IFERROR(VLOOKUP($A21,Entries!$A:$F,4,FALSE),"")</f>
        <v>Christine Ticehurst</v>
      </c>
      <c r="C21" s="3" t="str">
        <f>IFERROR(VLOOKUP($A21,Entries!$A:$F,5,FALSE),"")</f>
        <v>Tullabeg Springtime</v>
      </c>
      <c r="D21" s="3" t="str">
        <f>IFERROR(VLOOKUP($A21,Entries!$A:$F,6,FALSE),"")</f>
        <v>Kings Leaze</v>
      </c>
      <c r="E21" s="35">
        <f>IF(SUMIF('DR (90)'!$A:$A,$A21,'DR (90)'!$D:$D)=0,"",SUMIF('DR (90)'!$A:$A,$A21,'DR (90)'!$D:$D))</f>
        <v>31.5</v>
      </c>
      <c r="F21" s="63">
        <f>IFERROR(VLOOKUP(A21,'SJ (90)'!A:D,4,FALSE),"")</f>
        <v>13</v>
      </c>
      <c r="G21" s="35">
        <f>IFERROR(VLOOKUP(A21,'XCT (90)'!A:D,4,FALSE),"")</f>
        <v>0</v>
      </c>
      <c r="H21" s="64">
        <f>IF(G21=0,SUMIF('XCT (90)'!A:A,$A21,'XCT (90)'!B:B),"")</f>
        <v>4.54</v>
      </c>
      <c r="I21" s="63">
        <f>IFERROR(VLOOKUP(A21,'XC (90)'!A:B,2,FALSE),"")</f>
        <v>0</v>
      </c>
      <c r="J21" s="35">
        <f t="shared" si="0"/>
        <v>44.5</v>
      </c>
      <c r="K21" s="3">
        <f t="shared" si="1"/>
        <v>19</v>
      </c>
    </row>
    <row r="22" spans="1:11" x14ac:dyDescent="0.2">
      <c r="A22" s="62">
        <v>127</v>
      </c>
      <c r="B22" s="3" t="str">
        <f>IFERROR(VLOOKUP($A22,Entries!$A:$F,4,FALSE),"")</f>
        <v>Demi Davis</v>
      </c>
      <c r="C22" s="3" t="str">
        <f>IFERROR(VLOOKUP($A22,Entries!$A:$F,5,FALSE),"")</f>
        <v>Stella Luminosa</v>
      </c>
      <c r="D22" s="3" t="str">
        <f>IFERROR(VLOOKUP($A22,Entries!$A:$F,6,FALSE),"")</f>
        <v>Swindon</v>
      </c>
      <c r="E22" s="35" t="str">
        <f>IF(SUMIF('DR (90)'!$A:$A,$A22,'DR (90)'!$D:$D)=0,"",SUMIF('DR (90)'!$A:$A,$A22,'DR (90)'!$D:$D))</f>
        <v/>
      </c>
      <c r="F22" s="63" t="str">
        <f>IFERROR(VLOOKUP(A22,'SJ (90)'!A:D,4,FALSE),"")</f>
        <v/>
      </c>
      <c r="G22" s="35" t="str">
        <f>IFERROR(VLOOKUP(A22,'XCT (90)'!A:D,4,FALSE),"")</f>
        <v/>
      </c>
      <c r="H22" s="64" t="str">
        <f>IF(G22=0,SUMIF('XCT (90)'!A:A,$A22,'XCT (90)'!B:B),"")</f>
        <v/>
      </c>
      <c r="I22" s="63" t="str">
        <f>IFERROR(VLOOKUP(A22,'XC (90)'!A:B,2,FALSE),"")</f>
        <v/>
      </c>
      <c r="J22" s="35" t="s">
        <v>569</v>
      </c>
      <c r="K22" s="3" t="str">
        <f t="shared" si="1"/>
        <v/>
      </c>
    </row>
    <row r="23" spans="1:11" x14ac:dyDescent="0.2">
      <c r="A23" s="62">
        <v>128</v>
      </c>
      <c r="B23" s="3" t="str">
        <f>IFERROR(VLOOKUP($A23,Entries!$A:$F,4,FALSE),"")</f>
        <v>Lottie Parkin</v>
      </c>
      <c r="C23" s="3" t="str">
        <f>IFERROR(VLOOKUP($A23,Entries!$A:$F,5,FALSE),"")</f>
        <v>Smartie Party</v>
      </c>
      <c r="D23" s="3" t="str">
        <f>IFERROR(VLOOKUP($A23,Entries!$A:$F,6,FALSE),"")</f>
        <v>Wessex Gold</v>
      </c>
      <c r="E23" s="35">
        <f>IF(SUMIF('DR (90)'!$A:$A,$A23,'DR (90)'!$D:$D)=0,"",SUMIF('DR (90)'!$A:$A,$A23,'DR (90)'!$D:$D))</f>
        <v>28.8</v>
      </c>
      <c r="F23" s="63">
        <f>IFERROR(VLOOKUP(A23,'SJ (90)'!A:D,4,FALSE),"")</f>
        <v>8</v>
      </c>
      <c r="G23" s="35">
        <f>IFERROR(VLOOKUP(A23,'XCT (90)'!A:D,4,FALSE),"")</f>
        <v>-4.4000000000000004</v>
      </c>
      <c r="H23" s="64">
        <v>4.3099999999999996</v>
      </c>
      <c r="I23" s="63">
        <f>IFERROR(VLOOKUP(A23,'XC (90)'!A:B,2,FALSE),"")</f>
        <v>0</v>
      </c>
      <c r="J23" s="35">
        <f t="shared" si="0"/>
        <v>41.199999999999996</v>
      </c>
      <c r="K23" s="3">
        <f t="shared" si="1"/>
        <v>16</v>
      </c>
    </row>
    <row r="24" spans="1:11" x14ac:dyDescent="0.2">
      <c r="A24" s="62">
        <v>129</v>
      </c>
      <c r="B24" s="3" t="str">
        <f>IFERROR(VLOOKUP($A24,Entries!$A:$F,4,FALSE),"")</f>
        <v>Stacey Martin</v>
      </c>
      <c r="C24" s="3" t="str">
        <f>IFERROR(VLOOKUP($A24,Entries!$A:$F,5,FALSE),"")</f>
        <v>Lady Killers Little John</v>
      </c>
      <c r="D24" s="3" t="str">
        <f>IFERROR(VLOOKUP($A24,Entries!$A:$F,6,FALSE),"")</f>
        <v>Bath Blue</v>
      </c>
      <c r="E24" s="35">
        <f>IF(SUMIF('DR (90)'!$A:$A,$A24,'DR (90)'!$D:$D)=0,"",SUMIF('DR (90)'!$A:$A,$A24,'DR (90)'!$D:$D))</f>
        <v>31.3</v>
      </c>
      <c r="F24" s="63">
        <f>IFERROR(VLOOKUP(A24,'SJ (90)'!A:D,4,FALSE),"")</f>
        <v>4</v>
      </c>
      <c r="G24" s="35">
        <f>IFERROR(VLOOKUP(A24,'XCT (90)'!A:D,4,FALSE),"")</f>
        <v>-0.8</v>
      </c>
      <c r="H24" s="64">
        <v>4.4000000000000004</v>
      </c>
      <c r="I24" s="63">
        <f>IFERROR(VLOOKUP(A24,'XC (90)'!A:B,2,FALSE),"")</f>
        <v>0</v>
      </c>
      <c r="J24" s="35">
        <f t="shared" si="0"/>
        <v>36.099999999999994</v>
      </c>
      <c r="K24" s="3">
        <f t="shared" si="1"/>
        <v>9</v>
      </c>
    </row>
    <row r="25" spans="1:11" x14ac:dyDescent="0.2">
      <c r="A25" s="62">
        <v>130</v>
      </c>
      <c r="B25" s="3" t="str">
        <f>IFERROR(VLOOKUP($A25,Entries!$A:$F,4,FALSE),"")</f>
        <v>Janet Border</v>
      </c>
      <c r="C25" s="3" t="str">
        <f>IFERROR(VLOOKUP($A25,Entries!$A:$F,5,FALSE),"")</f>
        <v>Cracker XI</v>
      </c>
      <c r="D25" s="3" t="str">
        <f>IFERROR(VLOOKUP($A25,Entries!$A:$F,6,FALSE),"")</f>
        <v>Bath Blue</v>
      </c>
      <c r="E25" s="35">
        <f>IF(SUMIF('DR (90)'!$A:$A,$A25,'DR (90)'!$D:$D)=0,"",SUMIF('DR (90)'!$A:$A,$A25,'DR (90)'!$D:$D))</f>
        <v>27</v>
      </c>
      <c r="F25" s="63">
        <f>IFERROR(VLOOKUP(A25,'SJ (90)'!A:D,4,FALSE),"")</f>
        <v>8</v>
      </c>
      <c r="G25" s="35">
        <f>IFERROR(VLOOKUP(A25,'XCT (90)'!A:D,4,FALSE),"")</f>
        <v>0</v>
      </c>
      <c r="H25" s="64">
        <f>IF(G25=0,SUMIF('XCT (90)'!A:A,$A25,'XCT (90)'!B:B),"")</f>
        <v>4.47</v>
      </c>
      <c r="I25" s="63">
        <f>IFERROR(VLOOKUP(A25,'XC (90)'!A:B,2,FALSE),"")</f>
        <v>0</v>
      </c>
      <c r="J25" s="35">
        <f t="shared" si="0"/>
        <v>35</v>
      </c>
      <c r="K25" s="3">
        <f t="shared" si="1"/>
        <v>8</v>
      </c>
    </row>
    <row r="26" spans="1:11" x14ac:dyDescent="0.2">
      <c r="A26" s="62">
        <v>131</v>
      </c>
      <c r="B26" s="3" t="str">
        <f>IFERROR(VLOOKUP($A26,Entries!$A:$F,4,FALSE),"")</f>
        <v>*space*</v>
      </c>
      <c r="C26" s="3">
        <f>IFERROR(VLOOKUP($A26,Entries!$A:$F,5,FALSE),"")</f>
        <v>0</v>
      </c>
      <c r="D26" s="3" t="str">
        <f>IFERROR(VLOOKUP($A26,Entries!$A:$F,6,FALSE),"")</f>
        <v>VWH Panthers</v>
      </c>
      <c r="E26" s="35" t="str">
        <f>IF(SUMIF('DR (90)'!$A:$A,$A26,'DR (90)'!$D:$D)=0,"",SUMIF('DR (90)'!$A:$A,$A26,'DR (90)'!$D:$D))</f>
        <v/>
      </c>
      <c r="F26" s="63" t="str">
        <f>IFERROR(VLOOKUP(A26,'SJ (90)'!A:D,4,FALSE),"")</f>
        <v/>
      </c>
      <c r="G26" s="35" t="str">
        <f>IFERROR(VLOOKUP(A26,'XCT (90)'!A:D,4,FALSE),"")</f>
        <v/>
      </c>
      <c r="H26" s="64" t="str">
        <f>IF(G26=0,SUMIF('XCT (90)'!A:A,$A26,'XCT (90)'!B:B),"")</f>
        <v/>
      </c>
      <c r="I26" s="63" t="str">
        <f>IFERROR(VLOOKUP(A26,'XC (90)'!A:B,2,FALSE),"")</f>
        <v/>
      </c>
      <c r="J26" s="35" t="s">
        <v>589</v>
      </c>
      <c r="K26" s="3" t="str">
        <f t="shared" si="1"/>
        <v/>
      </c>
    </row>
    <row r="27" spans="1:11" x14ac:dyDescent="0.2">
      <c r="A27" s="62">
        <v>132</v>
      </c>
      <c r="B27" s="3" t="str">
        <f>IFERROR(VLOOKUP($A27,Entries!$A:$F,4,FALSE),"")</f>
        <v>Penny Hall</v>
      </c>
      <c r="C27" s="3" t="str">
        <f>IFERROR(VLOOKUP($A27,Entries!$A:$F,5,FALSE),"")</f>
        <v>Lumiere</v>
      </c>
      <c r="D27" s="3" t="str">
        <f>IFERROR(VLOOKUP($A27,Entries!$A:$F,6,FALSE),"")</f>
        <v>VWH Leopards</v>
      </c>
      <c r="E27" s="35">
        <f>IF(SUMIF('DR (90)'!$A:$A,$A27,'DR (90)'!$D:$D)=0,"",SUMIF('DR (90)'!$A:$A,$A27,'DR (90)'!$D:$D))</f>
        <v>31.8</v>
      </c>
      <c r="F27" s="63">
        <f>IFERROR(VLOOKUP(A27,'SJ (90)'!A:D,4,FALSE),"")</f>
        <v>0</v>
      </c>
      <c r="G27" s="35">
        <f>IFERROR(VLOOKUP(A27,'XCT (90)'!A:D,4,FALSE),"")</f>
        <v>0</v>
      </c>
      <c r="H27" s="64">
        <f>IF(G27=0,SUMIF('XCT (90)'!A:A,$A27,'XCT (90)'!B:B),"")</f>
        <v>4.51</v>
      </c>
      <c r="I27" s="63">
        <f>IFERROR(VLOOKUP(A27,'XC (90)'!A:B,2,FALSE),"")</f>
        <v>0</v>
      </c>
      <c r="J27" s="35">
        <f t="shared" si="0"/>
        <v>31.8</v>
      </c>
      <c r="K27" s="3">
        <f t="shared" si="1"/>
        <v>6</v>
      </c>
    </row>
    <row r="28" spans="1:11" x14ac:dyDescent="0.2">
      <c r="A28" s="62">
        <v>133</v>
      </c>
      <c r="B28" s="3" t="str">
        <f>IFERROR(VLOOKUP($A28,Entries!$A:$F,4,FALSE),"")</f>
        <v>Alexis Symes</v>
      </c>
      <c r="C28" s="3" t="str">
        <f>IFERROR(VLOOKUP($A28,Entries!$A:$F,5,FALSE),"")</f>
        <v>Glen Carter</v>
      </c>
      <c r="D28" s="3" t="str">
        <f>IFERROR(VLOOKUP($A28,Entries!$A:$F,6,FALSE),"")</f>
        <v>Bath Blue</v>
      </c>
      <c r="E28" s="35">
        <f>IF(SUMIF('DR (90)'!$A:$A,$A28,'DR (90)'!$D:$D)=0,"",SUMIF('DR (90)'!$A:$A,$A28,'DR (90)'!$D:$D))</f>
        <v>30.5</v>
      </c>
      <c r="F28" s="63">
        <f>IFERROR(VLOOKUP(A28,'SJ (90)'!A:D,4,FALSE),"")</f>
        <v>12</v>
      </c>
      <c r="G28" s="35">
        <f>IFERROR(VLOOKUP(A28,'XCT (90)'!A:D,4,FALSE),"")</f>
        <v>0</v>
      </c>
      <c r="H28" s="64">
        <f>IF(G28=0,SUMIF('XCT (90)'!A:A,$A28,'XCT (90)'!B:B),"")</f>
        <v>4.49</v>
      </c>
      <c r="I28" s="63">
        <f>IFERROR(VLOOKUP(A28,'XC (90)'!A:B,2,FALSE),"")</f>
        <v>0</v>
      </c>
      <c r="J28" s="35">
        <f t="shared" si="0"/>
        <v>42.5</v>
      </c>
      <c r="K28" s="3">
        <f t="shared" si="1"/>
        <v>17</v>
      </c>
    </row>
    <row r="29" spans="1:11" x14ac:dyDescent="0.2">
      <c r="A29" s="62">
        <v>134</v>
      </c>
      <c r="B29" s="3" t="str">
        <f>IFERROR(VLOOKUP($A29,Entries!$A:$F,4,FALSE),"")</f>
        <v>Jill Holt</v>
      </c>
      <c r="C29" s="3" t="str">
        <f>IFERROR(VLOOKUP($A29,Entries!$A:$F,5,FALSE),"")</f>
        <v>Silk Suds</v>
      </c>
      <c r="D29" s="3" t="str">
        <f>IFERROR(VLOOKUP($A29,Entries!$A:$F,6,FALSE),"")</f>
        <v>Bath Blue</v>
      </c>
      <c r="E29" s="35">
        <f>IF(SUMIF('DR (90)'!$A:$A,$A29,'DR (90)'!$D:$D)=0,"",SUMIF('DR (90)'!$A:$A,$A29,'DR (90)'!$D:$D))</f>
        <v>32.299999999999997</v>
      </c>
      <c r="F29" s="63">
        <f>IFERROR(VLOOKUP(A29,'SJ (90)'!A:D,4,FALSE),"")</f>
        <v>4</v>
      </c>
      <c r="G29" s="35">
        <f>IFERROR(VLOOKUP(A29,'XCT (90)'!A:D,4,FALSE),"")</f>
        <v>0</v>
      </c>
      <c r="H29" s="64">
        <f>IF(G29=0,SUMIF('XCT (90)'!A:A,$A29,'XCT (90)'!B:B),"")</f>
        <v>4.55</v>
      </c>
      <c r="I29" s="63">
        <f>IFERROR(VLOOKUP(A29,'XC (90)'!A:B,2,FALSE),"")</f>
        <v>0</v>
      </c>
      <c r="J29" s="35">
        <f t="shared" si="0"/>
        <v>36.299999999999997</v>
      </c>
      <c r="K29" s="3">
        <f t="shared" si="1"/>
        <v>11</v>
      </c>
    </row>
    <row r="30" spans="1:11" x14ac:dyDescent="0.2">
      <c r="A30" s="62">
        <v>135</v>
      </c>
      <c r="B30" s="3" t="str">
        <f>IFERROR(VLOOKUP($A30,Entries!$A:$F,4,FALSE),"")</f>
        <v>Andrew Winterton</v>
      </c>
      <c r="C30" s="3" t="str">
        <f>IFERROR(VLOOKUP($A30,Entries!$A:$F,5,FALSE),"")</f>
        <v>Ballyduff Daithi</v>
      </c>
      <c r="D30" s="3" t="str">
        <f>IFERROR(VLOOKUP($A30,Entries!$A:$F,6,FALSE),"")</f>
        <v>Berkeley</v>
      </c>
      <c r="E30" s="35">
        <f>IF(SUMIF('DR (90)'!$A:$A,$A30,'DR (90)'!$D:$D)=0,"",SUMIF('DR (90)'!$A:$A,$A30,'DR (90)'!$D:$D))</f>
        <v>36</v>
      </c>
      <c r="F30" s="63">
        <f>IFERROR(VLOOKUP(A30,'SJ (90)'!A:D,4,FALSE),"")</f>
        <v>4</v>
      </c>
      <c r="G30" s="35">
        <f>IFERROR(VLOOKUP(A30,'XCT (90)'!A:D,4,FALSE),"")</f>
        <v>0</v>
      </c>
      <c r="H30" s="64">
        <f>IF(G30=0,SUMIF('XCT (90)'!A:A,$A30,'XCT (90)'!B:B),"")</f>
        <v>4.42</v>
      </c>
      <c r="I30" s="63">
        <f>IFERROR(VLOOKUP(A30,'XC (90)'!A:B,2,FALSE),"")</f>
        <v>0</v>
      </c>
      <c r="J30" s="35">
        <f t="shared" si="0"/>
        <v>40</v>
      </c>
      <c r="K30" s="3">
        <f t="shared" si="1"/>
        <v>15</v>
      </c>
    </row>
    <row r="31" spans="1:11" x14ac:dyDescent="0.2">
      <c r="A31" s="62">
        <v>136</v>
      </c>
      <c r="B31" s="3" t="str">
        <f>IFERROR(VLOOKUP($A31,Entries!$A:$F,4,FALSE),"")</f>
        <v>Aimee Conlon</v>
      </c>
      <c r="C31" s="3" t="str">
        <f>IFERROR(VLOOKUP($A31,Entries!$A:$F,5,FALSE),"")</f>
        <v>Master Misprint</v>
      </c>
      <c r="D31" s="3" t="str">
        <f>IFERROR(VLOOKUP($A31,Entries!$A:$F,6,FALSE),"")</f>
        <v>Berkeley</v>
      </c>
      <c r="E31" s="35">
        <f>IF(SUMIF('DR (90)'!$A:$A,$A31,'DR (90)'!$D:$D)=0,"",SUMIF('DR (90)'!$A:$A,$A31,'DR (90)'!$D:$D))</f>
        <v>40.5</v>
      </c>
      <c r="F31" s="63">
        <f>IFERROR(VLOOKUP(A31,'SJ (90)'!A:D,4,FALSE),"")</f>
        <v>4</v>
      </c>
      <c r="G31" s="35">
        <f>IFERROR(VLOOKUP(A31,'XCT (90)'!A:D,4,FALSE),"")</f>
        <v>0</v>
      </c>
      <c r="H31" s="64">
        <f>IF(G31=0,SUMIF('XCT (90)'!A:A,$A31,'XCT (90)'!B:B),"")</f>
        <v>4.55</v>
      </c>
      <c r="I31" s="63">
        <f>IFERROR(VLOOKUP(A31,'XC (90)'!A:B,2,FALSE),"")</f>
        <v>0</v>
      </c>
      <c r="J31" s="35">
        <f t="shared" si="0"/>
        <v>44.5</v>
      </c>
      <c r="K31" s="3">
        <f t="shared" si="1"/>
        <v>19</v>
      </c>
    </row>
    <row r="32" spans="1:11" x14ac:dyDescent="0.2">
      <c r="A32" s="62">
        <v>137</v>
      </c>
      <c r="B32" s="3" t="str">
        <f>IFERROR(VLOOKUP($A32,Entries!$A:$F,4,FALSE),"")</f>
        <v>Shanice Walton</v>
      </c>
      <c r="C32" s="3" t="s">
        <v>572</v>
      </c>
      <c r="D32" s="3" t="str">
        <f>IFERROR(VLOOKUP($A32,Entries!$A:$F,6,FALSE),"")</f>
        <v>Berkeley</v>
      </c>
      <c r="E32" s="35">
        <f>IF(SUMIF('DR (90)'!$A:$A,$A32,'DR (90)'!$D:$D)=0,"",SUMIF('DR (90)'!$A:$A,$A32,'DR (90)'!$D:$D))</f>
        <v>28.5</v>
      </c>
      <c r="F32" s="63">
        <f>IFERROR(VLOOKUP(A32,'SJ (90)'!A:D,4,FALSE),"")</f>
        <v>23</v>
      </c>
      <c r="G32" s="35">
        <f>IFERROR(VLOOKUP(A32,'XCT (90)'!A:D,4,FALSE),"")</f>
        <v>-0.8</v>
      </c>
      <c r="H32" s="64">
        <v>4.4000000000000004</v>
      </c>
      <c r="I32" s="63">
        <f>IFERROR(VLOOKUP(A32,'XC (90)'!A:B,2,FALSE),"")</f>
        <v>10</v>
      </c>
      <c r="J32" s="35">
        <f t="shared" si="0"/>
        <v>62.3</v>
      </c>
      <c r="K32" s="3">
        <f t="shared" si="1"/>
        <v>23</v>
      </c>
    </row>
    <row r="33" spans="1:11" x14ac:dyDescent="0.2">
      <c r="A33" s="62">
        <v>138</v>
      </c>
      <c r="B33" s="3" t="s">
        <v>573</v>
      </c>
      <c r="C33" s="3" t="s">
        <v>574</v>
      </c>
      <c r="D33" s="3" t="str">
        <f>IFERROR(VLOOKUP($A33,Entries!$A:$F,6,FALSE),"")</f>
        <v>Berkeley</v>
      </c>
      <c r="E33" s="35">
        <f>IF(SUMIF('DR (90)'!$A:$A,$A33,'DR (90)'!$D:$D)=0,"",SUMIF('DR (90)'!$A:$A,$A33,'DR (90)'!$D:$D))</f>
        <v>31</v>
      </c>
      <c r="F33" s="63">
        <f>IFERROR(VLOOKUP(A33,'SJ (90)'!A:D,4,FALSE),"")</f>
        <v>12</v>
      </c>
      <c r="G33" s="35">
        <f>IFERROR(VLOOKUP(A33,'XCT (90)'!A:D,4,FALSE),"")</f>
        <v>-0.8</v>
      </c>
      <c r="H33" s="64">
        <v>4.4000000000000004</v>
      </c>
      <c r="I33" s="63">
        <f>IFERROR(VLOOKUP(A33,'XC (90)'!A:B,2,FALSE),"")</f>
        <v>0</v>
      </c>
      <c r="J33" s="35">
        <f t="shared" si="0"/>
        <v>43.8</v>
      </c>
      <c r="K33" s="3">
        <f t="shared" si="1"/>
        <v>18</v>
      </c>
    </row>
    <row r="34" spans="1:11" x14ac:dyDescent="0.2">
      <c r="A34" s="62">
        <v>139</v>
      </c>
      <c r="B34" s="3" t="str">
        <f>IFERROR(VLOOKUP($A34,Entries!$A:$F,4,FALSE),"")</f>
        <v>Sara Beamson</v>
      </c>
      <c r="C34" s="3" t="str">
        <f>IFERROR(VLOOKUP($A34,Entries!$A:$F,5,FALSE),"")</f>
        <v>Hinton Fairground</v>
      </c>
      <c r="D34" s="3" t="str">
        <f>IFERROR(VLOOKUP($A34,Entries!$A:$F,6,FALSE),"")</f>
        <v>Cotswold Edge</v>
      </c>
      <c r="E34" s="35">
        <f>IF(SUMIF('DR (90)'!$A:$A,$A34,'DR (90)'!$D:$D)=0,"",SUMIF('DR (90)'!$A:$A,$A34,'DR (90)'!$D:$D))</f>
        <v>37.299999999999997</v>
      </c>
      <c r="F34" s="63">
        <f>IFERROR(VLOOKUP(A34,'SJ (90)'!A:D,4,FALSE),"")</f>
        <v>0</v>
      </c>
      <c r="G34" s="35">
        <f>IFERROR(VLOOKUP(A34,'XCT (90)'!A:D,4,FALSE),"")</f>
        <v>-10.8</v>
      </c>
      <c r="H34" s="64">
        <v>4.1500000000000004</v>
      </c>
      <c r="I34" s="63">
        <f>IFERROR(VLOOKUP(A34,'XC (90)'!A:B,2,FALSE),"")</f>
        <v>0</v>
      </c>
      <c r="J34" s="35">
        <f t="shared" si="0"/>
        <v>48.099999999999994</v>
      </c>
      <c r="K34" s="3">
        <f t="shared" si="1"/>
        <v>21</v>
      </c>
    </row>
    <row r="35" spans="1:11" x14ac:dyDescent="0.2">
      <c r="A35" s="62">
        <v>140</v>
      </c>
      <c r="B35" s="3" t="str">
        <f>IFERROR(VLOOKUP($A35,Entries!$A:$F,4,FALSE),"")</f>
        <v>*space*</v>
      </c>
      <c r="C35" s="3">
        <f>IFERROR(VLOOKUP($A35,Entries!$A:$F,5,FALSE),"")</f>
        <v>0</v>
      </c>
      <c r="D35" s="3" t="str">
        <f>IFERROR(VLOOKUP($A35,Entries!$A:$F,6,FALSE),"")</f>
        <v>Kennet Vale</v>
      </c>
      <c r="E35" s="35" t="str">
        <f>IF(SUMIF('DR (90)'!$A:$A,$A35,'DR (90)'!$D:$D)=0,"",SUMIF('DR (90)'!$A:$A,$A35,'DR (90)'!$D:$D))</f>
        <v/>
      </c>
      <c r="F35" s="63" t="str">
        <f>IFERROR(VLOOKUP(A35,'SJ (90)'!A:D,4,FALSE),"")</f>
        <v/>
      </c>
      <c r="G35" s="35" t="str">
        <f>IFERROR(VLOOKUP(A35,'XCT (90)'!A:D,4,FALSE),"")</f>
        <v/>
      </c>
      <c r="H35" s="64" t="str">
        <f>IF(G35=0,SUMIF('XCT (90)'!A:A,$A35,'XCT (90)'!B:B),"")</f>
        <v/>
      </c>
      <c r="I35" s="63" t="str">
        <f>IFERROR(VLOOKUP(A35,'XC (90)'!A:B,2,FALSE),"")</f>
        <v/>
      </c>
      <c r="J35" s="35" t="s">
        <v>587</v>
      </c>
      <c r="K35" s="3" t="str">
        <f t="shared" si="1"/>
        <v/>
      </c>
    </row>
    <row r="36" spans="1:11" x14ac:dyDescent="0.2">
      <c r="A36" s="62">
        <v>141</v>
      </c>
      <c r="B36" s="3" t="str">
        <f>IFERROR(VLOOKUP($A36,Entries!$A:$F,4,FALSE),"")</f>
        <v>*space*</v>
      </c>
      <c r="C36" s="3">
        <f>IFERROR(VLOOKUP($A36,Entries!$A:$F,5,FALSE),"")</f>
        <v>0</v>
      </c>
      <c r="D36" s="3" t="str">
        <f>IFERROR(VLOOKUP($A36,Entries!$A:$F,6,FALSE),"")</f>
        <v>Swindon</v>
      </c>
      <c r="E36" s="35" t="str">
        <f>IF(SUMIF('DR (90)'!$A:$A,$A36,'DR (90)'!$D:$D)=0,"",SUMIF('DR (90)'!$A:$A,$A36,'DR (90)'!$D:$D))</f>
        <v/>
      </c>
      <c r="F36" s="63" t="str">
        <f>IFERROR(VLOOKUP(A36,'SJ (90)'!A:D,4,FALSE),"")</f>
        <v/>
      </c>
      <c r="G36" s="35" t="str">
        <f>IFERROR(VLOOKUP(A36,'XCT (90)'!A:D,4,FALSE),"")</f>
        <v/>
      </c>
      <c r="H36" s="64" t="str">
        <f>IF(G36=0,SUMIF('XCT (90)'!A:A,$A36,'XCT (90)'!B:B),"")</f>
        <v/>
      </c>
      <c r="I36" s="63" t="str">
        <f>IFERROR(VLOOKUP(A36,'XC (90)'!A:B,2,FALSE),"")</f>
        <v/>
      </c>
      <c r="J36" s="35" t="s">
        <v>587</v>
      </c>
      <c r="K36" s="3" t="str">
        <f t="shared" si="1"/>
        <v/>
      </c>
    </row>
    <row r="37" spans="1:11" x14ac:dyDescent="0.2">
      <c r="A37" s="62">
        <v>142</v>
      </c>
      <c r="B37" s="3" t="str">
        <f>IFERROR(VLOOKUP($A37,Entries!$A:$F,4,FALSE),"")</f>
        <v>Vanessa Bennett</v>
      </c>
      <c r="C37" s="3" t="str">
        <f>IFERROR(VLOOKUP($A37,Entries!$A:$F,5,FALSE),"")</f>
        <v>Spot on Fred</v>
      </c>
      <c r="D37" s="3" t="str">
        <f>IFERROR(VLOOKUP($A37,Entries!$A:$F,6,FALSE),"")</f>
        <v>VWH Panthers</v>
      </c>
      <c r="E37" s="35">
        <f>IF(SUMIF('DR (90)'!$A:$A,$A37,'DR (90)'!$D:$D)=0,"",SUMIF('DR (90)'!$A:$A,$A37,'DR (90)'!$D:$D))</f>
        <v>38.299999999999997</v>
      </c>
      <c r="F37" s="63">
        <f>IFERROR(VLOOKUP(A37,'SJ (90)'!A:D,4,FALSE),"")</f>
        <v>0</v>
      </c>
      <c r="G37" s="35">
        <f>IFERROR(VLOOKUP(A37,'XCT (90)'!A:D,4,FALSE),"")</f>
        <v>0</v>
      </c>
      <c r="H37" s="64">
        <f>IF(G37=0,SUMIF('XCT (90)'!A:A,$A37,'XCT (90)'!B:B),"")</f>
        <v>0</v>
      </c>
      <c r="I37" s="63" t="str">
        <f>IFERROR(VLOOKUP(A37,'XC (90)'!A:B,2,FALSE),"")</f>
        <v>E</v>
      </c>
      <c r="J37" s="35" t="str">
        <f t="shared" si="0"/>
        <v>E</v>
      </c>
      <c r="K37" s="3" t="str">
        <f t="shared" si="1"/>
        <v/>
      </c>
    </row>
  </sheetData>
  <conditionalFormatting sqref="A6:A37">
    <cfRule type="expression" dxfId="64" priority="2">
      <formula>A6=""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4"/>
  <sheetViews>
    <sheetView zoomScale="85" zoomScaleNormal="85" workbookViewId="0">
      <selection activeCell="M52" sqref="M52"/>
    </sheetView>
  </sheetViews>
  <sheetFormatPr defaultColWidth="9.140625" defaultRowHeight="14.25" x14ac:dyDescent="0.2"/>
  <cols>
    <col min="1" max="2" width="9.42578125" style="1" customWidth="1"/>
    <col min="3" max="3" width="2.7109375" style="1" customWidth="1"/>
    <col min="4" max="5" width="9.42578125" style="1" customWidth="1"/>
    <col min="6" max="6" width="2.7109375" style="1" customWidth="1"/>
    <col min="7" max="8" width="9.42578125" style="1" customWidth="1"/>
    <col min="9" max="9" width="2.7109375" style="1" customWidth="1"/>
    <col min="10" max="11" width="9.42578125" style="1" customWidth="1"/>
    <col min="12" max="16384" width="9.140625" style="1"/>
  </cols>
  <sheetData>
    <row r="1" spans="1:14" ht="21" thickBot="1" x14ac:dyDescent="0.35">
      <c r="A1" s="2" t="s">
        <v>6</v>
      </c>
      <c r="G1" s="5" t="s">
        <v>7</v>
      </c>
      <c r="H1" s="6"/>
      <c r="I1" s="6"/>
      <c r="J1" s="6">
        <v>5</v>
      </c>
      <c r="K1" s="7">
        <v>10</v>
      </c>
    </row>
    <row r="3" spans="1:14" ht="18" customHeight="1" x14ac:dyDescent="0.2">
      <c r="A3" s="8">
        <f t="shared" ref="A3:A20" si="0">IF(A4=ROUNDDOWN(A4,0),A4-0.41,A4-0.01)</f>
        <v>4.3100000000000076</v>
      </c>
      <c r="B3" s="4">
        <v>9.6</v>
      </c>
      <c r="D3" s="10">
        <f>IF(A42-ROUNDDOWN(A42,0)&gt;0.585,ROUNDDOWN(A42,0)+1,A42+0.01)</f>
        <v>5.1099999999999994</v>
      </c>
      <c r="E3" s="4">
        <v>0.4</v>
      </c>
      <c r="G3" s="10">
        <f>IF(D42-ROUNDDOWN(D42,0)&gt;0.585,ROUNDDOWN(D42,0)+1,D42+0.01)</f>
        <v>5.5099999999999909</v>
      </c>
      <c r="H3" s="4">
        <v>16.399999999999999</v>
      </c>
      <c r="J3" s="10">
        <f>IF(G42-ROUNDDOWN(G42,0)&gt;0.585,ROUNDDOWN(G42,0)+1,G42+0.01)</f>
        <v>6.3099999999999934</v>
      </c>
      <c r="K3" s="4">
        <v>32.4</v>
      </c>
    </row>
    <row r="4" spans="1:14" ht="18" customHeight="1" x14ac:dyDescent="0.2">
      <c r="A4" s="8">
        <f t="shared" si="0"/>
        <v>4.3200000000000074</v>
      </c>
      <c r="B4" s="4">
        <v>9.1999999999999993</v>
      </c>
      <c r="D4" s="10">
        <f t="shared" ref="D4:D34" si="1">IF(D3-ROUNDDOWN(D3,0)&gt;0.585,ROUNDDOWN(D3,0)+1,D3+0.01)</f>
        <v>5.1199999999999992</v>
      </c>
      <c r="E4" s="4">
        <v>0.8</v>
      </c>
      <c r="G4" s="10">
        <f t="shared" ref="G4:G41" si="2">IF(G3-ROUNDDOWN(G3,0)&gt;0.585,ROUNDDOWN(G3,0)+1,G3+0.01)</f>
        <v>5.5199999999999907</v>
      </c>
      <c r="H4" s="4">
        <v>16.8</v>
      </c>
      <c r="J4" s="10">
        <f t="shared" ref="J4:J41" si="3">IF(J3-ROUNDDOWN(J3,0)&gt;0.585,ROUNDDOWN(J3,0)+1,J3+0.01)</f>
        <v>6.3199999999999932</v>
      </c>
      <c r="K4" s="4">
        <v>32.799999999999997</v>
      </c>
    </row>
    <row r="5" spans="1:14" ht="18" customHeight="1" x14ac:dyDescent="0.2">
      <c r="A5" s="8">
        <f t="shared" si="0"/>
        <v>4.3300000000000072</v>
      </c>
      <c r="B5" s="4">
        <v>8.8000000000000007</v>
      </c>
      <c r="D5" s="10">
        <f t="shared" si="1"/>
        <v>5.129999999999999</v>
      </c>
      <c r="E5" s="4">
        <v>1.2</v>
      </c>
      <c r="G5" s="10">
        <f t="shared" si="2"/>
        <v>5.5299999999999905</v>
      </c>
      <c r="H5" s="4">
        <v>17.2</v>
      </c>
      <c r="J5" s="10">
        <f t="shared" si="3"/>
        <v>6.329999999999993</v>
      </c>
      <c r="K5" s="4">
        <v>33.200000000000003</v>
      </c>
    </row>
    <row r="6" spans="1:14" ht="18" customHeight="1" x14ac:dyDescent="0.2">
      <c r="A6" s="8">
        <f t="shared" si="0"/>
        <v>4.340000000000007</v>
      </c>
      <c r="B6" s="4">
        <v>8.4</v>
      </c>
      <c r="D6" s="10">
        <f t="shared" si="1"/>
        <v>5.1399999999999988</v>
      </c>
      <c r="E6" s="4">
        <v>1.6</v>
      </c>
      <c r="G6" s="10">
        <f t="shared" si="2"/>
        <v>5.5399999999999903</v>
      </c>
      <c r="H6" s="4">
        <v>17.600000000000001</v>
      </c>
      <c r="J6" s="10">
        <f t="shared" si="3"/>
        <v>6.3399999999999928</v>
      </c>
      <c r="K6" s="4">
        <v>33.6</v>
      </c>
    </row>
    <row r="7" spans="1:14" ht="18" customHeight="1" x14ac:dyDescent="0.2">
      <c r="A7" s="8">
        <f t="shared" si="0"/>
        <v>4.3500000000000068</v>
      </c>
      <c r="B7" s="4">
        <v>8</v>
      </c>
      <c r="D7" s="10">
        <f t="shared" si="1"/>
        <v>5.1499999999999986</v>
      </c>
      <c r="E7" s="4">
        <v>2</v>
      </c>
      <c r="G7" s="10">
        <f t="shared" si="2"/>
        <v>5.5499999999999901</v>
      </c>
      <c r="H7" s="4">
        <v>18</v>
      </c>
      <c r="J7" s="10">
        <f t="shared" si="3"/>
        <v>6.3499999999999925</v>
      </c>
      <c r="K7" s="4">
        <v>34</v>
      </c>
    </row>
    <row r="8" spans="1:14" ht="18" customHeight="1" x14ac:dyDescent="0.2">
      <c r="A8" s="8">
        <f t="shared" si="0"/>
        <v>4.3600000000000065</v>
      </c>
      <c r="B8" s="4">
        <v>7.6</v>
      </c>
      <c r="D8" s="10">
        <f t="shared" si="1"/>
        <v>5.1599999999999984</v>
      </c>
      <c r="E8" s="4">
        <v>2.4</v>
      </c>
      <c r="G8" s="10">
        <f t="shared" si="2"/>
        <v>5.5599999999999898</v>
      </c>
      <c r="H8" s="4">
        <v>18.399999999999999</v>
      </c>
      <c r="J8" s="10">
        <f t="shared" si="3"/>
        <v>6.3599999999999923</v>
      </c>
      <c r="K8" s="4">
        <v>34.4</v>
      </c>
      <c r="N8" s="38"/>
    </row>
    <row r="9" spans="1:14" ht="18" customHeight="1" x14ac:dyDescent="0.2">
      <c r="A9" s="8">
        <f t="shared" si="0"/>
        <v>4.3700000000000063</v>
      </c>
      <c r="B9" s="4">
        <v>7.2</v>
      </c>
      <c r="D9" s="10">
        <f t="shared" si="1"/>
        <v>5.1699999999999982</v>
      </c>
      <c r="E9" s="4">
        <v>2.8</v>
      </c>
      <c r="G9" s="10">
        <f t="shared" si="2"/>
        <v>5.5699999999999896</v>
      </c>
      <c r="H9" s="4">
        <v>18.8</v>
      </c>
      <c r="J9" s="10">
        <f t="shared" si="3"/>
        <v>6.3699999999999921</v>
      </c>
      <c r="K9" s="4">
        <v>34.799999999999997</v>
      </c>
    </row>
    <row r="10" spans="1:14" ht="18" customHeight="1" x14ac:dyDescent="0.2">
      <c r="A10" s="8">
        <f t="shared" si="0"/>
        <v>4.3800000000000061</v>
      </c>
      <c r="B10" s="4">
        <v>6.8</v>
      </c>
      <c r="D10" s="10">
        <f t="shared" si="1"/>
        <v>5.1799999999999979</v>
      </c>
      <c r="E10" s="4">
        <v>3.2</v>
      </c>
      <c r="G10" s="10">
        <f t="shared" si="2"/>
        <v>5.5799999999999894</v>
      </c>
      <c r="H10" s="4">
        <v>19.2</v>
      </c>
      <c r="J10" s="10">
        <f t="shared" si="3"/>
        <v>6.3799999999999919</v>
      </c>
      <c r="K10" s="4">
        <v>35.200000000000003</v>
      </c>
    </row>
    <row r="11" spans="1:14" ht="18" customHeight="1" x14ac:dyDescent="0.2">
      <c r="A11" s="8">
        <f t="shared" si="0"/>
        <v>4.3900000000000059</v>
      </c>
      <c r="B11" s="4">
        <v>6.4</v>
      </c>
      <c r="D11" s="10">
        <f t="shared" si="1"/>
        <v>5.1899999999999977</v>
      </c>
      <c r="E11" s="4">
        <v>3.6</v>
      </c>
      <c r="G11" s="10">
        <f t="shared" si="2"/>
        <v>5.5899999999999892</v>
      </c>
      <c r="H11" s="4">
        <v>19.600000000000001</v>
      </c>
      <c r="J11" s="10">
        <f t="shared" si="3"/>
        <v>6.3899999999999917</v>
      </c>
      <c r="K11" s="4">
        <v>35.6</v>
      </c>
    </row>
    <row r="12" spans="1:14" ht="18" customHeight="1" x14ac:dyDescent="0.2">
      <c r="A12" s="8">
        <f t="shared" si="0"/>
        <v>4.4000000000000057</v>
      </c>
      <c r="B12" s="4">
        <v>6</v>
      </c>
      <c r="D12" s="10">
        <f t="shared" si="1"/>
        <v>5.1999999999999975</v>
      </c>
      <c r="E12" s="4">
        <v>4</v>
      </c>
      <c r="G12" s="10">
        <f t="shared" si="2"/>
        <v>6</v>
      </c>
      <c r="H12" s="4">
        <v>20</v>
      </c>
      <c r="J12" s="10">
        <f t="shared" si="3"/>
        <v>6.3999999999999915</v>
      </c>
      <c r="K12" s="4">
        <v>36</v>
      </c>
    </row>
    <row r="13" spans="1:14" ht="18" customHeight="1" x14ac:dyDescent="0.2">
      <c r="A13" s="8">
        <f t="shared" si="0"/>
        <v>4.4100000000000055</v>
      </c>
      <c r="B13" s="4">
        <v>5.6</v>
      </c>
      <c r="D13" s="10">
        <f t="shared" si="1"/>
        <v>5.2099999999999973</v>
      </c>
      <c r="E13" s="4">
        <v>4.4000000000000004</v>
      </c>
      <c r="G13" s="10">
        <f t="shared" si="2"/>
        <v>6.01</v>
      </c>
      <c r="H13" s="4">
        <v>20.399999999999999</v>
      </c>
      <c r="J13" s="10">
        <f t="shared" si="3"/>
        <v>6.4099999999999913</v>
      </c>
      <c r="K13" s="4">
        <v>36.4</v>
      </c>
    </row>
    <row r="14" spans="1:14" ht="18" customHeight="1" x14ac:dyDescent="0.2">
      <c r="A14" s="8">
        <f t="shared" si="0"/>
        <v>4.4200000000000053</v>
      </c>
      <c r="B14" s="4">
        <v>5.2</v>
      </c>
      <c r="D14" s="10">
        <f t="shared" si="1"/>
        <v>5.2199999999999971</v>
      </c>
      <c r="E14" s="4">
        <v>4.8</v>
      </c>
      <c r="G14" s="10">
        <f t="shared" si="2"/>
        <v>6.02</v>
      </c>
      <c r="H14" s="4">
        <v>20.8</v>
      </c>
      <c r="J14" s="10">
        <f t="shared" si="3"/>
        <v>6.419999999999991</v>
      </c>
      <c r="K14" s="4">
        <v>36.799999999999997</v>
      </c>
    </row>
    <row r="15" spans="1:14" ht="18" customHeight="1" x14ac:dyDescent="0.2">
      <c r="A15" s="8">
        <f t="shared" si="0"/>
        <v>4.430000000000005</v>
      </c>
      <c r="B15" s="4">
        <v>4.8</v>
      </c>
      <c r="D15" s="10">
        <f t="shared" si="1"/>
        <v>5.2299999999999969</v>
      </c>
      <c r="E15" s="4">
        <v>5.2</v>
      </c>
      <c r="G15" s="10">
        <f t="shared" si="2"/>
        <v>6.0299999999999994</v>
      </c>
      <c r="H15" s="4">
        <v>21.2</v>
      </c>
      <c r="J15" s="10">
        <f t="shared" si="3"/>
        <v>6.4299999999999908</v>
      </c>
      <c r="K15" s="4">
        <v>37.200000000000003</v>
      </c>
    </row>
    <row r="16" spans="1:14" ht="18" customHeight="1" x14ac:dyDescent="0.2">
      <c r="A16" s="8">
        <f t="shared" si="0"/>
        <v>4.4400000000000048</v>
      </c>
      <c r="B16" s="4">
        <v>4.4000000000000004</v>
      </c>
      <c r="D16" s="10">
        <f t="shared" si="1"/>
        <v>5.2399999999999967</v>
      </c>
      <c r="E16" s="4">
        <v>5.6</v>
      </c>
      <c r="G16" s="10">
        <f t="shared" si="2"/>
        <v>6.0399999999999991</v>
      </c>
      <c r="H16" s="4">
        <v>21.6</v>
      </c>
      <c r="J16" s="10">
        <f t="shared" si="3"/>
        <v>6.4399999999999906</v>
      </c>
      <c r="K16" s="4">
        <v>37.6</v>
      </c>
    </row>
    <row r="17" spans="1:11" ht="18" customHeight="1" x14ac:dyDescent="0.2">
      <c r="A17" s="8">
        <f t="shared" si="0"/>
        <v>4.4500000000000046</v>
      </c>
      <c r="B17" s="4">
        <v>4</v>
      </c>
      <c r="D17" s="10">
        <f t="shared" si="1"/>
        <v>5.2499999999999964</v>
      </c>
      <c r="E17" s="4">
        <v>6</v>
      </c>
      <c r="G17" s="10">
        <f t="shared" si="2"/>
        <v>6.0499999999999989</v>
      </c>
      <c r="H17" s="4">
        <v>22</v>
      </c>
      <c r="J17" s="10">
        <f t="shared" si="3"/>
        <v>6.4499999999999904</v>
      </c>
      <c r="K17" s="4">
        <v>38</v>
      </c>
    </row>
    <row r="18" spans="1:11" ht="18" customHeight="1" x14ac:dyDescent="0.2">
      <c r="A18" s="8">
        <f t="shared" si="0"/>
        <v>4.4600000000000044</v>
      </c>
      <c r="B18" s="4">
        <v>3.6</v>
      </c>
      <c r="D18" s="10">
        <f t="shared" si="1"/>
        <v>5.2599999999999962</v>
      </c>
      <c r="E18" s="4">
        <v>6.4</v>
      </c>
      <c r="G18" s="10">
        <f t="shared" si="2"/>
        <v>6.0599999999999987</v>
      </c>
      <c r="H18" s="4">
        <v>22.4</v>
      </c>
      <c r="J18" s="10">
        <f t="shared" si="3"/>
        <v>6.4599999999999902</v>
      </c>
      <c r="K18" s="4">
        <v>38.4</v>
      </c>
    </row>
    <row r="19" spans="1:11" ht="18" customHeight="1" x14ac:dyDescent="0.2">
      <c r="A19" s="8">
        <f t="shared" si="0"/>
        <v>4.4700000000000042</v>
      </c>
      <c r="B19" s="4">
        <v>3.2</v>
      </c>
      <c r="D19" s="10">
        <f t="shared" si="1"/>
        <v>5.269999999999996</v>
      </c>
      <c r="E19" s="4">
        <v>6.8</v>
      </c>
      <c r="G19" s="10">
        <f t="shared" si="2"/>
        <v>6.0699999999999985</v>
      </c>
      <c r="H19" s="4">
        <v>22.8</v>
      </c>
      <c r="J19" s="10">
        <f t="shared" si="3"/>
        <v>6.46999999999999</v>
      </c>
      <c r="K19" s="4">
        <v>38.799999999999997</v>
      </c>
    </row>
    <row r="20" spans="1:11" ht="18" customHeight="1" x14ac:dyDescent="0.2">
      <c r="A20" s="8">
        <f t="shared" si="0"/>
        <v>4.480000000000004</v>
      </c>
      <c r="B20" s="4">
        <v>2.8</v>
      </c>
      <c r="D20" s="10">
        <f t="shared" si="1"/>
        <v>5.2799999999999958</v>
      </c>
      <c r="E20" s="4">
        <v>7.2</v>
      </c>
      <c r="G20" s="10">
        <f t="shared" si="2"/>
        <v>6.0799999999999983</v>
      </c>
      <c r="H20" s="4">
        <v>23.2</v>
      </c>
      <c r="J20" s="10">
        <f t="shared" si="3"/>
        <v>6.4799999999999898</v>
      </c>
      <c r="K20" s="4">
        <v>39.200000000000003</v>
      </c>
    </row>
    <row r="21" spans="1:11" ht="18" customHeight="1" x14ac:dyDescent="0.2">
      <c r="A21" s="8">
        <f>IF(A22=ROUNDDOWN(A22,0),A22-0.41,A22-0.01)</f>
        <v>4.4900000000000038</v>
      </c>
      <c r="B21" s="4">
        <v>2.4</v>
      </c>
      <c r="D21" s="10">
        <f t="shared" si="1"/>
        <v>5.2899999999999956</v>
      </c>
      <c r="E21" s="4">
        <v>7.6</v>
      </c>
      <c r="G21" s="10">
        <f t="shared" si="2"/>
        <v>6.0899999999999981</v>
      </c>
      <c r="H21" s="4">
        <v>23.6</v>
      </c>
      <c r="J21" s="10">
        <f t="shared" si="3"/>
        <v>6.4899999999999896</v>
      </c>
      <c r="K21" s="4">
        <v>39.6</v>
      </c>
    </row>
    <row r="22" spans="1:11" ht="18" customHeight="1" x14ac:dyDescent="0.2">
      <c r="A22" s="8">
        <f t="shared" ref="A22:A41" si="4">IF(A23=ROUNDDOWN(A23,0),A23-0.41,A23-0.01)</f>
        <v>4.5000000000000036</v>
      </c>
      <c r="B22" s="4">
        <v>2</v>
      </c>
      <c r="D22" s="10">
        <f t="shared" si="1"/>
        <v>5.2999999999999954</v>
      </c>
      <c r="E22" s="4">
        <v>8</v>
      </c>
      <c r="G22" s="10">
        <f t="shared" si="2"/>
        <v>6.0999999999999979</v>
      </c>
      <c r="H22" s="4">
        <v>24</v>
      </c>
      <c r="J22" s="10">
        <f t="shared" si="3"/>
        <v>6.4999999999999893</v>
      </c>
      <c r="K22" s="4">
        <v>40</v>
      </c>
    </row>
    <row r="23" spans="1:11" ht="18" customHeight="1" x14ac:dyDescent="0.2">
      <c r="A23" s="8">
        <f t="shared" si="4"/>
        <v>4.5100000000000033</v>
      </c>
      <c r="B23" s="4">
        <v>1.6</v>
      </c>
      <c r="D23" s="10">
        <f t="shared" si="1"/>
        <v>5.3099999999999952</v>
      </c>
      <c r="E23" s="4">
        <v>8.4</v>
      </c>
      <c r="G23" s="10">
        <f t="shared" si="2"/>
        <v>6.1099999999999977</v>
      </c>
      <c r="H23" s="4">
        <v>24.4</v>
      </c>
      <c r="J23" s="10">
        <f t="shared" si="3"/>
        <v>6.5099999999999891</v>
      </c>
      <c r="K23" s="4">
        <v>40.4</v>
      </c>
    </row>
    <row r="24" spans="1:11" ht="18" customHeight="1" x14ac:dyDescent="0.2">
      <c r="A24" s="8">
        <f t="shared" si="4"/>
        <v>4.5200000000000031</v>
      </c>
      <c r="B24" s="4">
        <v>1.2</v>
      </c>
      <c r="D24" s="10">
        <f t="shared" si="1"/>
        <v>5.319999999999995</v>
      </c>
      <c r="E24" s="4">
        <v>8.8000000000000007</v>
      </c>
      <c r="G24" s="10">
        <f t="shared" si="2"/>
        <v>6.1199999999999974</v>
      </c>
      <c r="H24" s="4">
        <v>24.8</v>
      </c>
      <c r="J24" s="10">
        <f t="shared" si="3"/>
        <v>6.5199999999999889</v>
      </c>
      <c r="K24" s="4">
        <v>40.799999999999997</v>
      </c>
    </row>
    <row r="25" spans="1:11" ht="18" customHeight="1" x14ac:dyDescent="0.2">
      <c r="A25" s="8">
        <f t="shared" si="4"/>
        <v>4.5300000000000029</v>
      </c>
      <c r="B25" s="4">
        <v>0.8</v>
      </c>
      <c r="D25" s="10">
        <f t="shared" si="1"/>
        <v>5.3299999999999947</v>
      </c>
      <c r="E25" s="4">
        <v>9.1999999999999993</v>
      </c>
      <c r="G25" s="10">
        <f t="shared" si="2"/>
        <v>6.1299999999999972</v>
      </c>
      <c r="H25" s="4">
        <v>25.2</v>
      </c>
      <c r="J25" s="10">
        <f t="shared" si="3"/>
        <v>6.5299999999999887</v>
      </c>
      <c r="K25" s="4">
        <v>41.2</v>
      </c>
    </row>
    <row r="26" spans="1:11" ht="18" customHeight="1" x14ac:dyDescent="0.2">
      <c r="A26" s="8">
        <f t="shared" si="4"/>
        <v>4.5400000000000027</v>
      </c>
      <c r="B26" s="4">
        <v>0.4</v>
      </c>
      <c r="D26" s="10">
        <f t="shared" si="1"/>
        <v>5.3399999999999945</v>
      </c>
      <c r="E26" s="4">
        <v>9.6</v>
      </c>
      <c r="G26" s="10">
        <f t="shared" si="2"/>
        <v>6.139999999999997</v>
      </c>
      <c r="H26" s="4">
        <v>25.600000000000101</v>
      </c>
      <c r="J26" s="10">
        <f t="shared" si="3"/>
        <v>6.5399999999999885</v>
      </c>
      <c r="K26" s="4">
        <v>41.6</v>
      </c>
    </row>
    <row r="27" spans="1:11" ht="18" customHeight="1" x14ac:dyDescent="0.2">
      <c r="A27" s="9">
        <f t="shared" si="4"/>
        <v>4.5500000000000025</v>
      </c>
      <c r="B27" s="12">
        <v>0</v>
      </c>
      <c r="D27" s="10">
        <f t="shared" si="1"/>
        <v>5.3499999999999943</v>
      </c>
      <c r="E27" s="4">
        <v>10</v>
      </c>
      <c r="G27" s="10">
        <f t="shared" si="2"/>
        <v>6.1499999999999968</v>
      </c>
      <c r="H27" s="4">
        <v>26</v>
      </c>
      <c r="J27" s="10">
        <f t="shared" si="3"/>
        <v>6.5499999999999883</v>
      </c>
      <c r="K27" s="4">
        <v>42</v>
      </c>
    </row>
    <row r="28" spans="1:11" ht="18" customHeight="1" x14ac:dyDescent="0.2">
      <c r="A28" s="9">
        <f t="shared" si="4"/>
        <v>4.5600000000000023</v>
      </c>
      <c r="B28" s="12">
        <v>0</v>
      </c>
      <c r="D28" s="10">
        <f t="shared" si="1"/>
        <v>5.3599999999999941</v>
      </c>
      <c r="E28" s="4">
        <v>10.4</v>
      </c>
      <c r="G28" s="10">
        <f t="shared" si="2"/>
        <v>6.1599999999999966</v>
      </c>
      <c r="H28" s="4">
        <v>26.400000000000102</v>
      </c>
      <c r="J28" s="10">
        <f t="shared" si="3"/>
        <v>6.5599999999999881</v>
      </c>
      <c r="K28" s="4">
        <v>42.4</v>
      </c>
    </row>
    <row r="29" spans="1:11" ht="18" customHeight="1" x14ac:dyDescent="0.2">
      <c r="A29" s="9">
        <f t="shared" si="4"/>
        <v>4.5700000000000021</v>
      </c>
      <c r="B29" s="12">
        <v>0</v>
      </c>
      <c r="D29" s="10">
        <f t="shared" si="1"/>
        <v>5.3699999999999939</v>
      </c>
      <c r="E29" s="4">
        <v>10.8</v>
      </c>
      <c r="G29" s="10">
        <f t="shared" si="2"/>
        <v>6.1699999999999964</v>
      </c>
      <c r="H29" s="4">
        <v>26.8000000000001</v>
      </c>
      <c r="J29" s="10">
        <f t="shared" si="3"/>
        <v>6.5699999999999878</v>
      </c>
      <c r="K29" s="4">
        <v>42.8</v>
      </c>
    </row>
    <row r="30" spans="1:11" ht="18" customHeight="1" x14ac:dyDescent="0.2">
      <c r="A30" s="9">
        <f t="shared" si="4"/>
        <v>4.5800000000000018</v>
      </c>
      <c r="B30" s="12">
        <v>0</v>
      </c>
      <c r="D30" s="10">
        <f t="shared" si="1"/>
        <v>5.3799999999999937</v>
      </c>
      <c r="E30" s="4">
        <v>11.2</v>
      </c>
      <c r="G30" s="10">
        <f t="shared" si="2"/>
        <v>6.1799999999999962</v>
      </c>
      <c r="H30" s="4">
        <v>27.200000000000099</v>
      </c>
      <c r="J30" s="10">
        <f t="shared" si="3"/>
        <v>6.5799999999999876</v>
      </c>
      <c r="K30" s="4">
        <v>43.2</v>
      </c>
    </row>
    <row r="31" spans="1:11" ht="18" customHeight="1" x14ac:dyDescent="0.2">
      <c r="A31" s="9">
        <f t="shared" si="4"/>
        <v>4.5900000000000016</v>
      </c>
      <c r="B31" s="12">
        <v>0</v>
      </c>
      <c r="D31" s="10">
        <f t="shared" si="1"/>
        <v>5.3899999999999935</v>
      </c>
      <c r="E31" s="4">
        <v>11.6</v>
      </c>
      <c r="G31" s="10">
        <f t="shared" si="2"/>
        <v>6.1899999999999959</v>
      </c>
      <c r="H31" s="4">
        <v>27.600000000000101</v>
      </c>
      <c r="J31" s="10">
        <f t="shared" si="3"/>
        <v>6.5899999999999874</v>
      </c>
      <c r="K31" s="4">
        <v>43.6</v>
      </c>
    </row>
    <row r="32" spans="1:11" ht="18" customHeight="1" x14ac:dyDescent="0.2">
      <c r="A32" s="9">
        <f t="shared" si="4"/>
        <v>5.0000000000000018</v>
      </c>
      <c r="B32" s="12">
        <v>0</v>
      </c>
      <c r="D32" s="10">
        <f t="shared" si="1"/>
        <v>5.3999999999999932</v>
      </c>
      <c r="E32" s="4">
        <v>12</v>
      </c>
      <c r="G32" s="10">
        <f t="shared" si="2"/>
        <v>6.1999999999999957</v>
      </c>
      <c r="H32" s="4">
        <v>28.000000000000099</v>
      </c>
      <c r="J32" s="10">
        <f t="shared" si="3"/>
        <v>7</v>
      </c>
      <c r="K32" s="4">
        <v>44</v>
      </c>
    </row>
    <row r="33" spans="1:11" ht="18" customHeight="1" x14ac:dyDescent="0.2">
      <c r="A33" s="9">
        <f t="shared" si="4"/>
        <v>5.0100000000000016</v>
      </c>
      <c r="B33" s="12">
        <v>0</v>
      </c>
      <c r="D33" s="10">
        <f t="shared" si="1"/>
        <v>5.409999999999993</v>
      </c>
      <c r="E33" s="4">
        <v>12.4</v>
      </c>
      <c r="G33" s="10">
        <f t="shared" si="2"/>
        <v>6.2099999999999955</v>
      </c>
      <c r="H33" s="4">
        <v>28.400000000000102</v>
      </c>
      <c r="J33" s="10">
        <f t="shared" si="3"/>
        <v>7.01</v>
      </c>
      <c r="K33" s="4">
        <v>44.4</v>
      </c>
    </row>
    <row r="34" spans="1:11" ht="18" customHeight="1" x14ac:dyDescent="0.2">
      <c r="A34" s="9">
        <f t="shared" si="4"/>
        <v>5.0200000000000014</v>
      </c>
      <c r="B34" s="12">
        <v>0</v>
      </c>
      <c r="D34" s="10">
        <f t="shared" si="1"/>
        <v>5.4199999999999928</v>
      </c>
      <c r="E34" s="4">
        <v>12.8</v>
      </c>
      <c r="G34" s="10">
        <f t="shared" si="2"/>
        <v>6.2199999999999953</v>
      </c>
      <c r="H34" s="4">
        <v>28.8000000000001</v>
      </c>
      <c r="J34" s="10">
        <f t="shared" si="3"/>
        <v>7.02</v>
      </c>
      <c r="K34" s="4">
        <v>44.8</v>
      </c>
    </row>
    <row r="35" spans="1:11" ht="18" customHeight="1" x14ac:dyDescent="0.2">
      <c r="A35" s="9">
        <f t="shared" si="4"/>
        <v>5.0300000000000011</v>
      </c>
      <c r="B35" s="12">
        <v>0</v>
      </c>
      <c r="D35" s="10">
        <f t="shared" ref="D35:D41" si="5">IF(D34-ROUNDDOWN(D34,0)&gt;0.585,ROUNDDOWN(D34,0)+1,D34+0.01)</f>
        <v>5.4299999999999926</v>
      </c>
      <c r="E35" s="4">
        <v>13.2</v>
      </c>
      <c r="G35" s="10">
        <f t="shared" si="2"/>
        <v>6.2299999999999951</v>
      </c>
      <c r="H35" s="4">
        <v>29.200000000000099</v>
      </c>
      <c r="J35" s="10">
        <f t="shared" si="3"/>
        <v>7.0299999999999994</v>
      </c>
      <c r="K35" s="4">
        <v>45.2</v>
      </c>
    </row>
    <row r="36" spans="1:11" ht="18" customHeight="1" x14ac:dyDescent="0.2">
      <c r="A36" s="9">
        <f t="shared" si="4"/>
        <v>5.0400000000000009</v>
      </c>
      <c r="B36" s="12">
        <v>0</v>
      </c>
      <c r="D36" s="10">
        <f t="shared" si="5"/>
        <v>5.4399999999999924</v>
      </c>
      <c r="E36" s="4">
        <v>13.6</v>
      </c>
      <c r="G36" s="10">
        <f t="shared" si="2"/>
        <v>6.2399999999999949</v>
      </c>
      <c r="H36" s="4">
        <v>29.600000000000101</v>
      </c>
      <c r="J36" s="10">
        <f t="shared" si="3"/>
        <v>7.0399999999999991</v>
      </c>
      <c r="K36" s="4">
        <v>45.6</v>
      </c>
    </row>
    <row r="37" spans="1:11" ht="18" customHeight="1" x14ac:dyDescent="0.2">
      <c r="A37" s="9">
        <f t="shared" si="4"/>
        <v>5.0500000000000007</v>
      </c>
      <c r="B37" s="12">
        <v>0</v>
      </c>
      <c r="D37" s="10">
        <f t="shared" si="5"/>
        <v>5.4499999999999922</v>
      </c>
      <c r="E37" s="4">
        <v>14</v>
      </c>
      <c r="G37" s="10">
        <f t="shared" si="2"/>
        <v>6.2499999999999947</v>
      </c>
      <c r="H37" s="4">
        <v>30.000000000000099</v>
      </c>
      <c r="J37" s="10">
        <f t="shared" si="3"/>
        <v>7.0499999999999989</v>
      </c>
      <c r="K37" s="4">
        <v>46</v>
      </c>
    </row>
    <row r="38" spans="1:11" ht="18" customHeight="1" x14ac:dyDescent="0.2">
      <c r="A38" s="9">
        <f t="shared" si="4"/>
        <v>5.0600000000000005</v>
      </c>
      <c r="B38" s="12">
        <v>0</v>
      </c>
      <c r="D38" s="10">
        <f t="shared" si="5"/>
        <v>5.459999999999992</v>
      </c>
      <c r="E38" s="4">
        <v>14.4</v>
      </c>
      <c r="G38" s="10">
        <f t="shared" si="2"/>
        <v>6.2599999999999945</v>
      </c>
      <c r="H38" s="4">
        <v>30.400000000000102</v>
      </c>
      <c r="J38" s="10">
        <f t="shared" si="3"/>
        <v>7.0599999999999987</v>
      </c>
      <c r="K38" s="4">
        <v>46.4</v>
      </c>
    </row>
    <row r="39" spans="1:11" ht="18" customHeight="1" x14ac:dyDescent="0.2">
      <c r="A39" s="9">
        <f t="shared" si="4"/>
        <v>5.07</v>
      </c>
      <c r="B39" s="12">
        <v>0</v>
      </c>
      <c r="D39" s="10">
        <f t="shared" si="5"/>
        <v>5.4699999999999918</v>
      </c>
      <c r="E39" s="4">
        <v>14.8</v>
      </c>
      <c r="G39" s="10">
        <f t="shared" si="2"/>
        <v>6.2699999999999942</v>
      </c>
      <c r="H39" s="4">
        <v>30.8000000000001</v>
      </c>
      <c r="J39" s="10">
        <f t="shared" si="3"/>
        <v>7.0699999999999985</v>
      </c>
      <c r="K39" s="4">
        <v>46.799999999999898</v>
      </c>
    </row>
    <row r="40" spans="1:11" ht="18" customHeight="1" x14ac:dyDescent="0.2">
      <c r="A40" s="9">
        <f t="shared" si="4"/>
        <v>5.08</v>
      </c>
      <c r="B40" s="12">
        <v>0</v>
      </c>
      <c r="D40" s="10">
        <f t="shared" si="5"/>
        <v>5.4799999999999915</v>
      </c>
      <c r="E40" s="4">
        <v>15.2</v>
      </c>
      <c r="G40" s="10">
        <f t="shared" si="2"/>
        <v>6.279999999999994</v>
      </c>
      <c r="H40" s="4">
        <v>31.200000000000099</v>
      </c>
      <c r="J40" s="10">
        <f t="shared" si="3"/>
        <v>7.0799999999999983</v>
      </c>
      <c r="K40" s="4">
        <v>47.199999999999903</v>
      </c>
    </row>
    <row r="41" spans="1:11" ht="18" customHeight="1" x14ac:dyDescent="0.2">
      <c r="A41" s="9">
        <f t="shared" si="4"/>
        <v>5.09</v>
      </c>
      <c r="B41" s="12">
        <v>0</v>
      </c>
      <c r="D41" s="10">
        <f t="shared" si="5"/>
        <v>5.4899999999999913</v>
      </c>
      <c r="E41" s="4">
        <v>15.6</v>
      </c>
      <c r="G41" s="10">
        <f t="shared" si="2"/>
        <v>6.2899999999999938</v>
      </c>
      <c r="H41" s="4">
        <v>31.600000000000101</v>
      </c>
      <c r="J41" s="10">
        <f t="shared" si="3"/>
        <v>7.0899999999999981</v>
      </c>
      <c r="K41" s="4">
        <v>47.599999999999902</v>
      </c>
    </row>
    <row r="42" spans="1:11" ht="18" customHeight="1" x14ac:dyDescent="0.2">
      <c r="A42" s="9">
        <f>J1+K1/100</f>
        <v>5.0999999999999996</v>
      </c>
      <c r="B42" s="12">
        <v>0</v>
      </c>
      <c r="D42" s="10">
        <f>IF(D41-ROUNDDOWN(D41,0)&gt;0.585,ROUNDDOWN(D41,0)+1,D41+0.01)</f>
        <v>5.4999999999999911</v>
      </c>
      <c r="E42" s="4">
        <v>16</v>
      </c>
      <c r="G42" s="10">
        <f>IF(G41-ROUNDDOWN(G41,0)&gt;0.585,ROUNDDOWN(G41,0)+1,G41+0.01)</f>
        <v>6.2999999999999936</v>
      </c>
      <c r="H42" s="4">
        <v>32.000000000000099</v>
      </c>
      <c r="J42" s="10">
        <f>IF(J41-ROUNDDOWN(J41,0)&gt;0.585,ROUNDDOWN(J41,0)+1,J41+0.01)</f>
        <v>7.0999999999999979</v>
      </c>
      <c r="K42" s="4">
        <v>47.999999999999901</v>
      </c>
    </row>
    <row r="44" spans="1:11" x14ac:dyDescent="0.2">
      <c r="E44" s="1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80"/>
  <sheetViews>
    <sheetView zoomScaleNormal="100" workbookViewId="0">
      <pane ySplit="1" topLeftCell="A2" activePane="bottomLeft" state="frozen"/>
      <selection activeCell="H34" sqref="H34"/>
      <selection pane="bottomLeft" activeCell="J18" sqref="J18"/>
    </sheetView>
  </sheetViews>
  <sheetFormatPr defaultRowHeight="15" x14ac:dyDescent="0.25"/>
  <cols>
    <col min="1" max="4" width="13.7109375" style="55" customWidth="1"/>
  </cols>
  <sheetData>
    <row r="1" spans="1:4" x14ac:dyDescent="0.25">
      <c r="A1" s="56" t="s">
        <v>23</v>
      </c>
      <c r="B1" s="56" t="s">
        <v>60</v>
      </c>
      <c r="C1" s="56" t="s">
        <v>16</v>
      </c>
      <c r="D1" s="56" t="s">
        <v>10</v>
      </c>
    </row>
    <row r="2" spans="1:4" x14ac:dyDescent="0.25">
      <c r="A2" s="57">
        <v>281</v>
      </c>
      <c r="B2" s="57">
        <v>8</v>
      </c>
      <c r="C2" s="57">
        <v>5</v>
      </c>
      <c r="D2" s="55">
        <f>IF(B2="E","E", IF(B2="R","R",SUM(B2:C2)))</f>
        <v>13</v>
      </c>
    </row>
    <row r="3" spans="1:4" x14ac:dyDescent="0.25">
      <c r="A3" s="57">
        <v>282</v>
      </c>
      <c r="B3" s="57">
        <v>0</v>
      </c>
      <c r="C3" s="57">
        <v>0</v>
      </c>
      <c r="D3" s="55">
        <f t="shared" ref="D3:D66" si="0">IF(B3="E","E", IF(B3="R","R",SUM(B3:C3)))</f>
        <v>0</v>
      </c>
    </row>
    <row r="4" spans="1:4" x14ac:dyDescent="0.25">
      <c r="A4" s="57">
        <v>284</v>
      </c>
      <c r="B4" s="57">
        <v>0</v>
      </c>
      <c r="C4" s="57">
        <v>0</v>
      </c>
      <c r="D4" s="55">
        <f t="shared" si="0"/>
        <v>0</v>
      </c>
    </row>
    <row r="5" spans="1:4" x14ac:dyDescent="0.25">
      <c r="A5" s="57">
        <v>288</v>
      </c>
      <c r="B5" s="57">
        <v>8</v>
      </c>
      <c r="C5" s="57">
        <v>0</v>
      </c>
      <c r="D5" s="55">
        <f t="shared" si="0"/>
        <v>8</v>
      </c>
    </row>
    <row r="6" spans="1:4" x14ac:dyDescent="0.25">
      <c r="A6" s="57">
        <v>287</v>
      </c>
      <c r="B6" s="57" t="s">
        <v>580</v>
      </c>
      <c r="C6" s="57"/>
      <c r="D6" s="55" t="str">
        <f t="shared" si="0"/>
        <v>R</v>
      </c>
    </row>
    <row r="7" spans="1:4" x14ac:dyDescent="0.25">
      <c r="A7" s="57">
        <v>286</v>
      </c>
      <c r="B7" s="57" t="s">
        <v>580</v>
      </c>
      <c r="C7" s="57"/>
      <c r="D7" s="55" t="str">
        <f t="shared" si="0"/>
        <v>R</v>
      </c>
    </row>
    <row r="8" spans="1:4" x14ac:dyDescent="0.25">
      <c r="A8" s="57">
        <v>289</v>
      </c>
      <c r="B8" s="57">
        <v>0</v>
      </c>
      <c r="C8" s="57">
        <v>0</v>
      </c>
      <c r="D8" s="55">
        <f t="shared" si="0"/>
        <v>0</v>
      </c>
    </row>
    <row r="9" spans="1:4" x14ac:dyDescent="0.25">
      <c r="A9" s="57">
        <v>285</v>
      </c>
      <c r="B9" s="57">
        <v>8</v>
      </c>
      <c r="C9" s="57">
        <v>0</v>
      </c>
      <c r="D9" s="55">
        <f t="shared" si="0"/>
        <v>8</v>
      </c>
    </row>
    <row r="10" spans="1:4" x14ac:dyDescent="0.25">
      <c r="A10" s="57">
        <v>283</v>
      </c>
      <c r="B10" s="57">
        <v>20</v>
      </c>
      <c r="C10" s="57">
        <v>0</v>
      </c>
      <c r="D10" s="55">
        <f t="shared" si="0"/>
        <v>20</v>
      </c>
    </row>
    <row r="11" spans="1:4" x14ac:dyDescent="0.25">
      <c r="A11" s="57"/>
      <c r="B11" s="57"/>
      <c r="C11" s="57"/>
      <c r="D11" s="55">
        <f t="shared" si="0"/>
        <v>0</v>
      </c>
    </row>
    <row r="12" spans="1:4" x14ac:dyDescent="0.25">
      <c r="A12" s="57"/>
      <c r="B12" s="57"/>
      <c r="C12" s="57"/>
      <c r="D12" s="55">
        <f t="shared" si="0"/>
        <v>0</v>
      </c>
    </row>
    <row r="13" spans="1:4" x14ac:dyDescent="0.25">
      <c r="A13" s="57"/>
      <c r="B13" s="57"/>
      <c r="C13" s="57"/>
      <c r="D13" s="55">
        <f t="shared" si="0"/>
        <v>0</v>
      </c>
    </row>
    <row r="14" spans="1:4" x14ac:dyDescent="0.25">
      <c r="A14" s="57"/>
      <c r="B14" s="57"/>
      <c r="C14" s="57"/>
      <c r="D14" s="55">
        <f t="shared" si="0"/>
        <v>0</v>
      </c>
    </row>
    <row r="15" spans="1:4" x14ac:dyDescent="0.25">
      <c r="A15" s="57"/>
      <c r="B15" s="57"/>
      <c r="C15" s="57"/>
      <c r="D15" s="55">
        <f t="shared" si="0"/>
        <v>0</v>
      </c>
    </row>
    <row r="16" spans="1:4" x14ac:dyDescent="0.25">
      <c r="A16" s="57"/>
      <c r="B16" s="57"/>
      <c r="C16" s="57"/>
      <c r="D16" s="55">
        <f t="shared" si="0"/>
        <v>0</v>
      </c>
    </row>
    <row r="17" spans="1:4" x14ac:dyDescent="0.25">
      <c r="A17" s="57"/>
      <c r="B17" s="57"/>
      <c r="C17" s="57"/>
      <c r="D17" s="55">
        <f t="shared" si="0"/>
        <v>0</v>
      </c>
    </row>
    <row r="18" spans="1:4" x14ac:dyDescent="0.25">
      <c r="A18" s="57"/>
      <c r="B18" s="57"/>
      <c r="C18" s="57"/>
      <c r="D18" s="55">
        <f t="shared" si="0"/>
        <v>0</v>
      </c>
    </row>
    <row r="19" spans="1:4" x14ac:dyDescent="0.25">
      <c r="A19" s="57"/>
      <c r="B19" s="57"/>
      <c r="C19" s="57"/>
      <c r="D19" s="55">
        <f t="shared" si="0"/>
        <v>0</v>
      </c>
    </row>
    <row r="20" spans="1:4" x14ac:dyDescent="0.25">
      <c r="A20" s="57"/>
      <c r="B20" s="57"/>
      <c r="C20" s="57"/>
      <c r="D20" s="55">
        <f t="shared" si="0"/>
        <v>0</v>
      </c>
    </row>
    <row r="21" spans="1:4" x14ac:dyDescent="0.25">
      <c r="A21" s="57"/>
      <c r="B21" s="57"/>
      <c r="C21" s="57"/>
      <c r="D21" s="55">
        <f t="shared" si="0"/>
        <v>0</v>
      </c>
    </row>
    <row r="22" spans="1:4" x14ac:dyDescent="0.25">
      <c r="A22" s="57"/>
      <c r="B22" s="57"/>
      <c r="C22" s="57"/>
      <c r="D22" s="55">
        <f t="shared" si="0"/>
        <v>0</v>
      </c>
    </row>
    <row r="23" spans="1:4" x14ac:dyDescent="0.25">
      <c r="A23" s="57"/>
      <c r="B23" s="57"/>
      <c r="C23" s="57"/>
      <c r="D23" s="55">
        <f t="shared" si="0"/>
        <v>0</v>
      </c>
    </row>
    <row r="24" spans="1:4" x14ac:dyDescent="0.25">
      <c r="A24" s="57"/>
      <c r="B24" s="57"/>
      <c r="C24" s="57"/>
      <c r="D24" s="55">
        <f t="shared" si="0"/>
        <v>0</v>
      </c>
    </row>
    <row r="25" spans="1:4" x14ac:dyDescent="0.25">
      <c r="A25" s="57"/>
      <c r="B25" s="57"/>
      <c r="C25" s="57"/>
      <c r="D25" s="55">
        <f t="shared" si="0"/>
        <v>0</v>
      </c>
    </row>
    <row r="26" spans="1:4" x14ac:dyDescent="0.25">
      <c r="A26" s="57"/>
      <c r="B26" s="57"/>
      <c r="C26" s="57"/>
      <c r="D26" s="55">
        <f t="shared" si="0"/>
        <v>0</v>
      </c>
    </row>
    <row r="27" spans="1:4" x14ac:dyDescent="0.25">
      <c r="A27" s="57"/>
      <c r="B27" s="57"/>
      <c r="C27" s="57"/>
      <c r="D27" s="55">
        <f t="shared" si="0"/>
        <v>0</v>
      </c>
    </row>
    <row r="28" spans="1:4" x14ac:dyDescent="0.25">
      <c r="A28" s="57"/>
      <c r="B28" s="57"/>
      <c r="C28" s="57"/>
      <c r="D28" s="55">
        <f t="shared" si="0"/>
        <v>0</v>
      </c>
    </row>
    <row r="29" spans="1:4" x14ac:dyDescent="0.25">
      <c r="A29" s="57"/>
      <c r="B29" s="57"/>
      <c r="C29" s="57"/>
      <c r="D29" s="55">
        <f t="shared" si="0"/>
        <v>0</v>
      </c>
    </row>
    <row r="30" spans="1:4" x14ac:dyDescent="0.25">
      <c r="A30" s="57"/>
      <c r="B30" s="57"/>
      <c r="C30" s="57"/>
      <c r="D30" s="55">
        <f t="shared" si="0"/>
        <v>0</v>
      </c>
    </row>
    <row r="31" spans="1:4" x14ac:dyDescent="0.25">
      <c r="A31" s="57"/>
      <c r="B31" s="57"/>
      <c r="C31" s="57"/>
      <c r="D31" s="55">
        <f t="shared" si="0"/>
        <v>0</v>
      </c>
    </row>
    <row r="32" spans="1:4" x14ac:dyDescent="0.25">
      <c r="A32" s="57"/>
      <c r="B32" s="57"/>
      <c r="C32" s="57"/>
      <c r="D32" s="55">
        <f t="shared" si="0"/>
        <v>0</v>
      </c>
    </row>
    <row r="33" spans="1:4" x14ac:dyDescent="0.25">
      <c r="A33" s="57"/>
      <c r="B33" s="57"/>
      <c r="C33" s="57"/>
      <c r="D33" s="55">
        <f t="shared" si="0"/>
        <v>0</v>
      </c>
    </row>
    <row r="34" spans="1:4" x14ac:dyDescent="0.25">
      <c r="A34" s="57"/>
      <c r="B34" s="57"/>
      <c r="C34" s="57"/>
      <c r="D34" s="55">
        <f t="shared" si="0"/>
        <v>0</v>
      </c>
    </row>
    <row r="35" spans="1:4" x14ac:dyDescent="0.25">
      <c r="A35" s="57"/>
      <c r="B35" s="57"/>
      <c r="C35" s="57"/>
      <c r="D35" s="55">
        <f t="shared" si="0"/>
        <v>0</v>
      </c>
    </row>
    <row r="36" spans="1:4" x14ac:dyDescent="0.25">
      <c r="A36" s="57"/>
      <c r="B36" s="57"/>
      <c r="C36" s="57"/>
      <c r="D36" s="55">
        <f t="shared" si="0"/>
        <v>0</v>
      </c>
    </row>
    <row r="37" spans="1:4" x14ac:dyDescent="0.25">
      <c r="A37" s="57"/>
      <c r="B37" s="57"/>
      <c r="C37" s="57"/>
      <c r="D37" s="55">
        <f t="shared" si="0"/>
        <v>0</v>
      </c>
    </row>
    <row r="38" spans="1:4" x14ac:dyDescent="0.25">
      <c r="A38" s="57"/>
      <c r="B38" s="57"/>
      <c r="C38" s="57"/>
      <c r="D38" s="55">
        <f t="shared" si="0"/>
        <v>0</v>
      </c>
    </row>
    <row r="39" spans="1:4" x14ac:dyDescent="0.25">
      <c r="A39" s="57"/>
      <c r="B39" s="57"/>
      <c r="C39" s="57"/>
      <c r="D39" s="55">
        <f t="shared" si="0"/>
        <v>0</v>
      </c>
    </row>
    <row r="40" spans="1:4" x14ac:dyDescent="0.25">
      <c r="A40" s="57"/>
      <c r="B40" s="57"/>
      <c r="C40" s="57"/>
      <c r="D40" s="55">
        <f t="shared" si="0"/>
        <v>0</v>
      </c>
    </row>
    <row r="41" spans="1:4" x14ac:dyDescent="0.25">
      <c r="A41" s="57"/>
      <c r="B41" s="57"/>
      <c r="C41" s="57"/>
      <c r="D41" s="55">
        <f t="shared" si="0"/>
        <v>0</v>
      </c>
    </row>
    <row r="42" spans="1:4" x14ac:dyDescent="0.25">
      <c r="A42" s="57"/>
      <c r="B42" s="57"/>
      <c r="C42" s="57"/>
      <c r="D42" s="55">
        <f t="shared" si="0"/>
        <v>0</v>
      </c>
    </row>
    <row r="43" spans="1:4" x14ac:dyDescent="0.25">
      <c r="A43" s="57"/>
      <c r="B43" s="57"/>
      <c r="C43" s="57"/>
      <c r="D43" s="55">
        <f t="shared" si="0"/>
        <v>0</v>
      </c>
    </row>
    <row r="44" spans="1:4" x14ac:dyDescent="0.25">
      <c r="A44" s="57"/>
      <c r="B44" s="57"/>
      <c r="C44" s="57"/>
      <c r="D44" s="55">
        <f t="shared" si="0"/>
        <v>0</v>
      </c>
    </row>
    <row r="45" spans="1:4" x14ac:dyDescent="0.25">
      <c r="A45" s="57"/>
      <c r="B45" s="57"/>
      <c r="C45" s="57"/>
      <c r="D45" s="55">
        <f t="shared" si="0"/>
        <v>0</v>
      </c>
    </row>
    <row r="46" spans="1:4" x14ac:dyDescent="0.25">
      <c r="A46" s="57"/>
      <c r="B46" s="57"/>
      <c r="C46" s="57"/>
      <c r="D46" s="55">
        <f t="shared" si="0"/>
        <v>0</v>
      </c>
    </row>
    <row r="47" spans="1:4" x14ac:dyDescent="0.25">
      <c r="A47" s="57"/>
      <c r="B47" s="57"/>
      <c r="C47" s="57"/>
      <c r="D47" s="55">
        <f t="shared" si="0"/>
        <v>0</v>
      </c>
    </row>
    <row r="48" spans="1:4" x14ac:dyDescent="0.25">
      <c r="A48" s="57"/>
      <c r="B48" s="57"/>
      <c r="C48" s="57"/>
      <c r="D48" s="55">
        <f t="shared" si="0"/>
        <v>0</v>
      </c>
    </row>
    <row r="49" spans="1:4" x14ac:dyDescent="0.25">
      <c r="A49" s="57"/>
      <c r="B49" s="57"/>
      <c r="C49" s="57"/>
      <c r="D49" s="55">
        <f t="shared" si="0"/>
        <v>0</v>
      </c>
    </row>
    <row r="50" spans="1:4" x14ac:dyDescent="0.25">
      <c r="A50" s="57"/>
      <c r="B50" s="57"/>
      <c r="C50" s="57"/>
      <c r="D50" s="55">
        <f t="shared" si="0"/>
        <v>0</v>
      </c>
    </row>
    <row r="51" spans="1:4" x14ac:dyDescent="0.25">
      <c r="A51" s="57"/>
      <c r="B51" s="57"/>
      <c r="C51" s="57"/>
      <c r="D51" s="55">
        <f t="shared" si="0"/>
        <v>0</v>
      </c>
    </row>
    <row r="52" spans="1:4" x14ac:dyDescent="0.25">
      <c r="A52" s="57"/>
      <c r="B52" s="57"/>
      <c r="C52" s="57"/>
      <c r="D52" s="55">
        <f t="shared" si="0"/>
        <v>0</v>
      </c>
    </row>
    <row r="53" spans="1:4" x14ac:dyDescent="0.25">
      <c r="A53" s="57"/>
      <c r="B53" s="57"/>
      <c r="C53" s="57"/>
      <c r="D53" s="55">
        <f t="shared" si="0"/>
        <v>0</v>
      </c>
    </row>
    <row r="54" spans="1:4" x14ac:dyDescent="0.25">
      <c r="A54" s="57"/>
      <c r="B54" s="57"/>
      <c r="C54" s="57"/>
      <c r="D54" s="55">
        <f t="shared" si="0"/>
        <v>0</v>
      </c>
    </row>
    <row r="55" spans="1:4" x14ac:dyDescent="0.25">
      <c r="A55" s="57"/>
      <c r="B55" s="57"/>
      <c r="C55" s="57"/>
      <c r="D55" s="55">
        <f t="shared" si="0"/>
        <v>0</v>
      </c>
    </row>
    <row r="56" spans="1:4" x14ac:dyDescent="0.25">
      <c r="A56" s="57"/>
      <c r="B56" s="57"/>
      <c r="C56" s="57"/>
      <c r="D56" s="55">
        <f t="shared" si="0"/>
        <v>0</v>
      </c>
    </row>
    <row r="57" spans="1:4" x14ac:dyDescent="0.25">
      <c r="A57" s="57"/>
      <c r="B57" s="57"/>
      <c r="C57" s="57"/>
      <c r="D57" s="55">
        <f t="shared" si="0"/>
        <v>0</v>
      </c>
    </row>
    <row r="58" spans="1:4" x14ac:dyDescent="0.25">
      <c r="A58" s="57"/>
      <c r="B58" s="57"/>
      <c r="C58" s="57"/>
      <c r="D58" s="55">
        <f t="shared" si="0"/>
        <v>0</v>
      </c>
    </row>
    <row r="59" spans="1:4" x14ac:dyDescent="0.25">
      <c r="A59" s="57"/>
      <c r="B59" s="57"/>
      <c r="C59" s="57"/>
      <c r="D59" s="55">
        <f t="shared" si="0"/>
        <v>0</v>
      </c>
    </row>
    <row r="60" spans="1:4" x14ac:dyDescent="0.25">
      <c r="A60" s="57"/>
      <c r="B60" s="57"/>
      <c r="C60" s="57"/>
      <c r="D60" s="55">
        <f t="shared" si="0"/>
        <v>0</v>
      </c>
    </row>
    <row r="61" spans="1:4" x14ac:dyDescent="0.25">
      <c r="A61" s="57"/>
      <c r="B61" s="57"/>
      <c r="C61" s="57"/>
      <c r="D61" s="55">
        <f t="shared" si="0"/>
        <v>0</v>
      </c>
    </row>
    <row r="62" spans="1:4" x14ac:dyDescent="0.25">
      <c r="A62" s="57"/>
      <c r="B62" s="57"/>
      <c r="C62" s="57"/>
      <c r="D62" s="55">
        <f t="shared" si="0"/>
        <v>0</v>
      </c>
    </row>
    <row r="63" spans="1:4" x14ac:dyDescent="0.25">
      <c r="A63" s="57"/>
      <c r="B63" s="57"/>
      <c r="C63" s="57"/>
      <c r="D63" s="55">
        <f t="shared" si="0"/>
        <v>0</v>
      </c>
    </row>
    <row r="64" spans="1:4" x14ac:dyDescent="0.25">
      <c r="A64" s="57"/>
      <c r="B64" s="57"/>
      <c r="C64" s="57"/>
      <c r="D64" s="55">
        <f t="shared" si="0"/>
        <v>0</v>
      </c>
    </row>
    <row r="65" spans="1:4" x14ac:dyDescent="0.25">
      <c r="A65" s="57"/>
      <c r="B65" s="57"/>
      <c r="C65" s="57"/>
      <c r="D65" s="55">
        <f t="shared" si="0"/>
        <v>0</v>
      </c>
    </row>
    <row r="66" spans="1:4" x14ac:dyDescent="0.25">
      <c r="A66" s="57"/>
      <c r="B66" s="57"/>
      <c r="C66" s="57"/>
      <c r="D66" s="55">
        <f t="shared" si="0"/>
        <v>0</v>
      </c>
    </row>
    <row r="67" spans="1:4" x14ac:dyDescent="0.25">
      <c r="A67" s="57"/>
      <c r="B67" s="57"/>
      <c r="C67" s="57"/>
      <c r="D67" s="55">
        <f t="shared" ref="D67:D80" si="1">IF(B67="E","E", IF(B67="R","R",SUM(B67:C67)))</f>
        <v>0</v>
      </c>
    </row>
    <row r="68" spans="1:4" x14ac:dyDescent="0.25">
      <c r="A68" s="57"/>
      <c r="B68" s="57"/>
      <c r="C68" s="57"/>
      <c r="D68" s="55">
        <f t="shared" si="1"/>
        <v>0</v>
      </c>
    </row>
    <row r="69" spans="1:4" x14ac:dyDescent="0.25">
      <c r="A69" s="57"/>
      <c r="B69" s="57"/>
      <c r="C69" s="57"/>
      <c r="D69" s="55">
        <f t="shared" si="1"/>
        <v>0</v>
      </c>
    </row>
    <row r="70" spans="1:4" x14ac:dyDescent="0.25">
      <c r="A70" s="57"/>
      <c r="B70" s="57"/>
      <c r="C70" s="57"/>
      <c r="D70" s="55">
        <f t="shared" si="1"/>
        <v>0</v>
      </c>
    </row>
    <row r="71" spans="1:4" x14ac:dyDescent="0.25">
      <c r="A71" s="57"/>
      <c r="B71" s="57"/>
      <c r="C71" s="57"/>
      <c r="D71" s="55">
        <f t="shared" si="1"/>
        <v>0</v>
      </c>
    </row>
    <row r="72" spans="1:4" x14ac:dyDescent="0.25">
      <c r="A72" s="57"/>
      <c r="B72" s="57"/>
      <c r="C72" s="57"/>
      <c r="D72" s="55">
        <f t="shared" si="1"/>
        <v>0</v>
      </c>
    </row>
    <row r="73" spans="1:4" x14ac:dyDescent="0.25">
      <c r="A73" s="57"/>
      <c r="B73" s="57"/>
      <c r="C73" s="57"/>
      <c r="D73" s="55">
        <f t="shared" si="1"/>
        <v>0</v>
      </c>
    </row>
    <row r="74" spans="1:4" x14ac:dyDescent="0.25">
      <c r="A74" s="57"/>
      <c r="B74" s="57"/>
      <c r="C74" s="57"/>
      <c r="D74" s="55">
        <f t="shared" si="1"/>
        <v>0</v>
      </c>
    </row>
    <row r="75" spans="1:4" x14ac:dyDescent="0.25">
      <c r="A75" s="57"/>
      <c r="B75" s="57"/>
      <c r="C75" s="57"/>
      <c r="D75" s="55">
        <f t="shared" si="1"/>
        <v>0</v>
      </c>
    </row>
    <row r="76" spans="1:4" x14ac:dyDescent="0.25">
      <c r="A76" s="57"/>
      <c r="B76" s="57"/>
      <c r="C76" s="57"/>
      <c r="D76" s="55">
        <f t="shared" si="1"/>
        <v>0</v>
      </c>
    </row>
    <row r="77" spans="1:4" x14ac:dyDescent="0.25">
      <c r="A77" s="57"/>
      <c r="B77" s="57"/>
      <c r="C77" s="57"/>
      <c r="D77" s="55">
        <f t="shared" si="1"/>
        <v>0</v>
      </c>
    </row>
    <row r="78" spans="1:4" x14ac:dyDescent="0.25">
      <c r="A78" s="57"/>
      <c r="B78" s="57"/>
      <c r="C78" s="57"/>
      <c r="D78" s="55">
        <f t="shared" si="1"/>
        <v>0</v>
      </c>
    </row>
    <row r="79" spans="1:4" x14ac:dyDescent="0.25">
      <c r="A79" s="57"/>
      <c r="B79" s="57"/>
      <c r="C79" s="57"/>
      <c r="D79" s="55">
        <f t="shared" si="1"/>
        <v>0</v>
      </c>
    </row>
    <row r="80" spans="1:4" x14ac:dyDescent="0.25">
      <c r="A80" s="57"/>
      <c r="B80" s="57"/>
      <c r="C80" s="57"/>
      <c r="D80" s="55">
        <f t="shared" si="1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96E5"/>
  </sheetPr>
  <dimension ref="A1:D80"/>
  <sheetViews>
    <sheetView zoomScaleNormal="100" workbookViewId="0">
      <pane ySplit="1" topLeftCell="A11" activePane="bottomLeft" state="frozen"/>
      <selection activeCell="H34" sqref="H34"/>
      <selection pane="bottomLeft" activeCell="A24" sqref="A24:XFD24"/>
    </sheetView>
  </sheetViews>
  <sheetFormatPr defaultRowHeight="15" x14ac:dyDescent="0.25"/>
  <cols>
    <col min="1" max="4" width="13.7109375" style="55" customWidth="1"/>
  </cols>
  <sheetData>
    <row r="1" spans="1:4" x14ac:dyDescent="0.25">
      <c r="A1" s="56" t="s">
        <v>23</v>
      </c>
      <c r="B1" s="56" t="s">
        <v>60</v>
      </c>
      <c r="C1" s="56" t="s">
        <v>16</v>
      </c>
      <c r="D1" s="56" t="s">
        <v>10</v>
      </c>
    </row>
    <row r="2" spans="1:4" x14ac:dyDescent="0.25">
      <c r="A2" s="57">
        <v>472</v>
      </c>
      <c r="B2" s="57">
        <v>4</v>
      </c>
      <c r="C2" s="57">
        <v>4</v>
      </c>
      <c r="D2" s="55">
        <f>IF(B2="E","E", IF(B2="R","R",SUM(B2:C2)))</f>
        <v>8</v>
      </c>
    </row>
    <row r="3" spans="1:4" x14ac:dyDescent="0.25">
      <c r="A3" s="57">
        <v>478</v>
      </c>
      <c r="B3" s="57">
        <v>4</v>
      </c>
      <c r="C3" s="57">
        <v>0</v>
      </c>
      <c r="D3" s="55">
        <f t="shared" ref="D3:D66" si="0">IF(B3="E","E", IF(B3="R","R",SUM(B3:C3)))</f>
        <v>4</v>
      </c>
    </row>
    <row r="4" spans="1:4" x14ac:dyDescent="0.25">
      <c r="A4" s="57">
        <v>479</v>
      </c>
      <c r="B4" s="57">
        <v>4</v>
      </c>
      <c r="C4" s="57">
        <v>0</v>
      </c>
      <c r="D4" s="55">
        <f t="shared" si="0"/>
        <v>4</v>
      </c>
    </row>
    <row r="5" spans="1:4" x14ac:dyDescent="0.25">
      <c r="A5" s="57">
        <v>480</v>
      </c>
      <c r="B5" s="57">
        <v>8</v>
      </c>
      <c r="C5" s="57">
        <v>0</v>
      </c>
      <c r="D5" s="55">
        <f t="shared" si="0"/>
        <v>8</v>
      </c>
    </row>
    <row r="6" spans="1:4" x14ac:dyDescent="0.25">
      <c r="A6" s="57">
        <v>482</v>
      </c>
      <c r="B6" s="57">
        <v>0</v>
      </c>
      <c r="C6" s="57">
        <v>0</v>
      </c>
      <c r="D6" s="55">
        <f t="shared" si="0"/>
        <v>0</v>
      </c>
    </row>
    <row r="7" spans="1:4" x14ac:dyDescent="0.25">
      <c r="A7" s="57">
        <v>483</v>
      </c>
      <c r="B7" s="57">
        <v>8</v>
      </c>
      <c r="C7" s="57">
        <v>0</v>
      </c>
      <c r="D7" s="55">
        <f t="shared" si="0"/>
        <v>8</v>
      </c>
    </row>
    <row r="8" spans="1:4" x14ac:dyDescent="0.25">
      <c r="A8" s="57">
        <v>484</v>
      </c>
      <c r="B8" s="57">
        <v>8</v>
      </c>
      <c r="C8" s="57">
        <v>0</v>
      </c>
      <c r="D8" s="55">
        <f t="shared" si="0"/>
        <v>8</v>
      </c>
    </row>
    <row r="9" spans="1:4" x14ac:dyDescent="0.25">
      <c r="A9" s="57">
        <v>488</v>
      </c>
      <c r="B9" s="57">
        <v>16</v>
      </c>
      <c r="C9" s="57">
        <v>8</v>
      </c>
      <c r="D9" s="55">
        <f t="shared" si="0"/>
        <v>24</v>
      </c>
    </row>
    <row r="10" spans="1:4" x14ac:dyDescent="0.25">
      <c r="A10" s="57">
        <v>485</v>
      </c>
      <c r="B10" s="57">
        <v>12</v>
      </c>
      <c r="C10" s="57">
        <v>0</v>
      </c>
      <c r="D10" s="55">
        <f t="shared" si="0"/>
        <v>12</v>
      </c>
    </row>
    <row r="11" spans="1:4" x14ac:dyDescent="0.25">
      <c r="A11" s="57">
        <v>486</v>
      </c>
      <c r="B11" s="57" t="s">
        <v>568</v>
      </c>
      <c r="C11" s="57"/>
      <c r="D11" s="55" t="str">
        <f t="shared" si="0"/>
        <v>E</v>
      </c>
    </row>
    <row r="12" spans="1:4" x14ac:dyDescent="0.25">
      <c r="A12" s="57">
        <v>487</v>
      </c>
      <c r="B12" s="57">
        <v>0</v>
      </c>
      <c r="C12" s="57">
        <v>0</v>
      </c>
      <c r="D12" s="55">
        <f t="shared" si="0"/>
        <v>0</v>
      </c>
    </row>
    <row r="13" spans="1:4" x14ac:dyDescent="0.25">
      <c r="A13" s="57">
        <v>489</v>
      </c>
      <c r="B13" s="57">
        <v>0</v>
      </c>
      <c r="C13" s="57">
        <v>0</v>
      </c>
      <c r="D13" s="55">
        <f t="shared" si="0"/>
        <v>0</v>
      </c>
    </row>
    <row r="14" spans="1:4" x14ac:dyDescent="0.25">
      <c r="A14" s="57">
        <v>481</v>
      </c>
      <c r="B14" s="57">
        <v>4</v>
      </c>
      <c r="C14" s="57">
        <v>0</v>
      </c>
      <c r="D14" s="55">
        <f t="shared" si="0"/>
        <v>4</v>
      </c>
    </row>
    <row r="15" spans="1:4" x14ac:dyDescent="0.25">
      <c r="A15" s="57">
        <v>465</v>
      </c>
      <c r="B15" s="57">
        <v>0</v>
      </c>
      <c r="C15" s="57">
        <v>0</v>
      </c>
      <c r="D15" s="55">
        <f t="shared" si="0"/>
        <v>0</v>
      </c>
    </row>
    <row r="16" spans="1:4" x14ac:dyDescent="0.25">
      <c r="A16" s="57">
        <v>462</v>
      </c>
      <c r="B16" s="57">
        <v>0</v>
      </c>
      <c r="C16" s="57">
        <v>6</v>
      </c>
      <c r="D16" s="55">
        <f t="shared" si="0"/>
        <v>6</v>
      </c>
    </row>
    <row r="17" spans="1:4" x14ac:dyDescent="0.25">
      <c r="A17" s="57">
        <v>463</v>
      </c>
      <c r="B17" s="57">
        <v>20</v>
      </c>
      <c r="C17" s="57">
        <v>19</v>
      </c>
      <c r="D17" s="55">
        <f t="shared" si="0"/>
        <v>39</v>
      </c>
    </row>
    <row r="18" spans="1:4" x14ac:dyDescent="0.25">
      <c r="A18" s="57">
        <v>464</v>
      </c>
      <c r="B18" s="57">
        <v>0</v>
      </c>
      <c r="C18" s="57">
        <v>0</v>
      </c>
      <c r="D18" s="55">
        <f t="shared" si="0"/>
        <v>0</v>
      </c>
    </row>
    <row r="19" spans="1:4" x14ac:dyDescent="0.25">
      <c r="A19" s="57">
        <v>466</v>
      </c>
      <c r="B19" s="57">
        <v>4</v>
      </c>
      <c r="C19" s="57">
        <v>0</v>
      </c>
      <c r="D19" s="55">
        <f t="shared" si="0"/>
        <v>4</v>
      </c>
    </row>
    <row r="20" spans="1:4" x14ac:dyDescent="0.25">
      <c r="A20" s="57">
        <v>467</v>
      </c>
      <c r="B20" s="57">
        <v>0</v>
      </c>
      <c r="C20" s="57">
        <v>0</v>
      </c>
      <c r="D20" s="55">
        <f t="shared" si="0"/>
        <v>0</v>
      </c>
    </row>
    <row r="21" spans="1:4" x14ac:dyDescent="0.25">
      <c r="A21" s="57">
        <v>468</v>
      </c>
      <c r="B21" s="57">
        <v>8</v>
      </c>
      <c r="C21" s="57">
        <v>0</v>
      </c>
      <c r="D21" s="55">
        <f t="shared" si="0"/>
        <v>8</v>
      </c>
    </row>
    <row r="22" spans="1:4" x14ac:dyDescent="0.25">
      <c r="A22" s="57">
        <v>469</v>
      </c>
      <c r="B22" s="57">
        <v>8</v>
      </c>
      <c r="C22" s="57">
        <v>0</v>
      </c>
      <c r="D22" s="55">
        <f t="shared" si="0"/>
        <v>8</v>
      </c>
    </row>
    <row r="23" spans="1:4" x14ac:dyDescent="0.25">
      <c r="A23" s="57">
        <v>470</v>
      </c>
      <c r="B23" s="57">
        <v>16</v>
      </c>
      <c r="C23" s="57">
        <v>0</v>
      </c>
      <c r="D23" s="55">
        <f t="shared" si="0"/>
        <v>16</v>
      </c>
    </row>
    <row r="24" spans="1:4" x14ac:dyDescent="0.25">
      <c r="A24" s="57">
        <v>475</v>
      </c>
      <c r="B24" s="57">
        <v>20</v>
      </c>
      <c r="C24" s="57">
        <v>13</v>
      </c>
      <c r="D24" s="55">
        <f t="shared" si="0"/>
        <v>33</v>
      </c>
    </row>
    <row r="25" spans="1:4" x14ac:dyDescent="0.25">
      <c r="A25" s="57">
        <v>247</v>
      </c>
      <c r="B25" s="57">
        <v>4</v>
      </c>
      <c r="C25" s="57">
        <v>0</v>
      </c>
      <c r="D25" s="55">
        <f t="shared" si="0"/>
        <v>4</v>
      </c>
    </row>
    <row r="26" spans="1:4" x14ac:dyDescent="0.25">
      <c r="A26" s="57">
        <v>473</v>
      </c>
      <c r="B26" s="57">
        <v>0</v>
      </c>
      <c r="C26" s="57">
        <v>0</v>
      </c>
      <c r="D26" s="55">
        <f t="shared" si="0"/>
        <v>0</v>
      </c>
    </row>
    <row r="27" spans="1:4" x14ac:dyDescent="0.25">
      <c r="A27" s="57">
        <v>476</v>
      </c>
      <c r="B27" s="57">
        <v>12</v>
      </c>
      <c r="C27" s="57">
        <v>1</v>
      </c>
      <c r="D27" s="55">
        <f t="shared" si="0"/>
        <v>13</v>
      </c>
    </row>
    <row r="28" spans="1:4" x14ac:dyDescent="0.25">
      <c r="A28" s="57">
        <v>477</v>
      </c>
      <c r="B28" s="57">
        <v>16</v>
      </c>
      <c r="C28" s="57">
        <v>10</v>
      </c>
      <c r="D28" s="55">
        <f t="shared" si="0"/>
        <v>26</v>
      </c>
    </row>
    <row r="29" spans="1:4" x14ac:dyDescent="0.25">
      <c r="A29" s="57">
        <v>474</v>
      </c>
      <c r="B29" s="57">
        <v>12</v>
      </c>
      <c r="C29" s="57">
        <v>1</v>
      </c>
      <c r="D29" s="55">
        <f t="shared" si="0"/>
        <v>13</v>
      </c>
    </row>
    <row r="30" spans="1:4" x14ac:dyDescent="0.25">
      <c r="A30" s="57">
        <v>471</v>
      </c>
      <c r="B30" s="57">
        <v>4</v>
      </c>
      <c r="C30" s="57">
        <v>0</v>
      </c>
      <c r="D30" s="55">
        <f t="shared" si="0"/>
        <v>4</v>
      </c>
    </row>
    <row r="31" spans="1:4" x14ac:dyDescent="0.25">
      <c r="A31" s="57">
        <v>490</v>
      </c>
      <c r="B31" s="57" t="s">
        <v>588</v>
      </c>
      <c r="C31" s="57"/>
      <c r="D31" s="55" t="str">
        <f t="shared" si="0"/>
        <v>E</v>
      </c>
    </row>
    <row r="32" spans="1:4" x14ac:dyDescent="0.25">
      <c r="A32" s="57"/>
      <c r="B32" s="57"/>
      <c r="C32" s="57"/>
      <c r="D32" s="55">
        <f t="shared" si="0"/>
        <v>0</v>
      </c>
    </row>
    <row r="33" spans="1:4" x14ac:dyDescent="0.25">
      <c r="A33" s="57"/>
      <c r="B33" s="57"/>
      <c r="C33" s="57"/>
      <c r="D33" s="55">
        <f t="shared" si="0"/>
        <v>0</v>
      </c>
    </row>
    <row r="34" spans="1:4" x14ac:dyDescent="0.25">
      <c r="A34" s="57"/>
      <c r="B34" s="57"/>
      <c r="C34" s="57"/>
      <c r="D34" s="55">
        <f t="shared" si="0"/>
        <v>0</v>
      </c>
    </row>
    <row r="35" spans="1:4" x14ac:dyDescent="0.25">
      <c r="A35" s="57"/>
      <c r="B35" s="57"/>
      <c r="C35" s="57"/>
      <c r="D35" s="55">
        <f t="shared" si="0"/>
        <v>0</v>
      </c>
    </row>
    <row r="36" spans="1:4" x14ac:dyDescent="0.25">
      <c r="A36" s="57"/>
      <c r="B36" s="57"/>
      <c r="C36" s="57"/>
      <c r="D36" s="55">
        <f t="shared" si="0"/>
        <v>0</v>
      </c>
    </row>
    <row r="37" spans="1:4" x14ac:dyDescent="0.25">
      <c r="A37" s="57"/>
      <c r="B37" s="57"/>
      <c r="C37" s="57"/>
      <c r="D37" s="55">
        <f t="shared" si="0"/>
        <v>0</v>
      </c>
    </row>
    <row r="38" spans="1:4" x14ac:dyDescent="0.25">
      <c r="A38" s="57"/>
      <c r="B38" s="57"/>
      <c r="C38" s="57"/>
      <c r="D38" s="55">
        <f t="shared" si="0"/>
        <v>0</v>
      </c>
    </row>
    <row r="39" spans="1:4" x14ac:dyDescent="0.25">
      <c r="A39" s="57"/>
      <c r="B39" s="57"/>
      <c r="C39" s="57"/>
      <c r="D39" s="55">
        <f t="shared" si="0"/>
        <v>0</v>
      </c>
    </row>
    <row r="40" spans="1:4" x14ac:dyDescent="0.25">
      <c r="A40" s="57"/>
      <c r="B40" s="57"/>
      <c r="C40" s="57"/>
      <c r="D40" s="55">
        <f t="shared" si="0"/>
        <v>0</v>
      </c>
    </row>
    <row r="41" spans="1:4" x14ac:dyDescent="0.25">
      <c r="A41" s="57"/>
      <c r="B41" s="57"/>
      <c r="C41" s="57"/>
      <c r="D41" s="55">
        <f t="shared" si="0"/>
        <v>0</v>
      </c>
    </row>
    <row r="42" spans="1:4" x14ac:dyDescent="0.25">
      <c r="A42" s="57"/>
      <c r="B42" s="57"/>
      <c r="C42" s="57"/>
      <c r="D42" s="55">
        <f t="shared" si="0"/>
        <v>0</v>
      </c>
    </row>
    <row r="43" spans="1:4" x14ac:dyDescent="0.25">
      <c r="A43" s="57"/>
      <c r="B43" s="57"/>
      <c r="C43" s="57"/>
      <c r="D43" s="55">
        <f t="shared" si="0"/>
        <v>0</v>
      </c>
    </row>
    <row r="44" spans="1:4" x14ac:dyDescent="0.25">
      <c r="A44" s="57"/>
      <c r="B44" s="57"/>
      <c r="C44" s="57"/>
      <c r="D44" s="55">
        <f t="shared" si="0"/>
        <v>0</v>
      </c>
    </row>
    <row r="45" spans="1:4" x14ac:dyDescent="0.25">
      <c r="A45" s="57"/>
      <c r="B45" s="57"/>
      <c r="C45" s="57"/>
      <c r="D45" s="55">
        <f t="shared" si="0"/>
        <v>0</v>
      </c>
    </row>
    <row r="46" spans="1:4" x14ac:dyDescent="0.25">
      <c r="A46" s="57"/>
      <c r="B46" s="57"/>
      <c r="C46" s="57"/>
      <c r="D46" s="55">
        <f t="shared" si="0"/>
        <v>0</v>
      </c>
    </row>
    <row r="47" spans="1:4" x14ac:dyDescent="0.25">
      <c r="A47" s="57"/>
      <c r="B47" s="57"/>
      <c r="C47" s="57"/>
      <c r="D47" s="55">
        <f t="shared" si="0"/>
        <v>0</v>
      </c>
    </row>
    <row r="48" spans="1:4" x14ac:dyDescent="0.25">
      <c r="A48" s="57"/>
      <c r="B48" s="57"/>
      <c r="C48" s="57"/>
      <c r="D48" s="55">
        <f t="shared" si="0"/>
        <v>0</v>
      </c>
    </row>
    <row r="49" spans="1:4" x14ac:dyDescent="0.25">
      <c r="A49" s="57"/>
      <c r="B49" s="57"/>
      <c r="C49" s="57"/>
      <c r="D49" s="55">
        <f t="shared" si="0"/>
        <v>0</v>
      </c>
    </row>
    <row r="50" spans="1:4" x14ac:dyDescent="0.25">
      <c r="A50" s="57"/>
      <c r="B50" s="57"/>
      <c r="C50" s="57"/>
      <c r="D50" s="55">
        <f t="shared" si="0"/>
        <v>0</v>
      </c>
    </row>
    <row r="51" spans="1:4" x14ac:dyDescent="0.25">
      <c r="A51" s="57"/>
      <c r="B51" s="57"/>
      <c r="C51" s="57"/>
      <c r="D51" s="55">
        <f t="shared" si="0"/>
        <v>0</v>
      </c>
    </row>
    <row r="52" spans="1:4" x14ac:dyDescent="0.25">
      <c r="A52" s="57"/>
      <c r="B52" s="57"/>
      <c r="C52" s="57"/>
      <c r="D52" s="55">
        <f t="shared" si="0"/>
        <v>0</v>
      </c>
    </row>
    <row r="53" spans="1:4" x14ac:dyDescent="0.25">
      <c r="A53" s="57"/>
      <c r="B53" s="57"/>
      <c r="C53" s="57"/>
      <c r="D53" s="55">
        <f t="shared" si="0"/>
        <v>0</v>
      </c>
    </row>
    <row r="54" spans="1:4" x14ac:dyDescent="0.25">
      <c r="A54" s="57"/>
      <c r="B54" s="57"/>
      <c r="C54" s="57"/>
      <c r="D54" s="55">
        <f t="shared" si="0"/>
        <v>0</v>
      </c>
    </row>
    <row r="55" spans="1:4" x14ac:dyDescent="0.25">
      <c r="A55" s="57"/>
      <c r="B55" s="57"/>
      <c r="C55" s="57"/>
      <c r="D55" s="55">
        <f t="shared" si="0"/>
        <v>0</v>
      </c>
    </row>
    <row r="56" spans="1:4" x14ac:dyDescent="0.25">
      <c r="A56" s="57"/>
      <c r="B56" s="57"/>
      <c r="C56" s="57"/>
      <c r="D56" s="55">
        <f t="shared" si="0"/>
        <v>0</v>
      </c>
    </row>
    <row r="57" spans="1:4" x14ac:dyDescent="0.25">
      <c r="A57" s="57"/>
      <c r="B57" s="57"/>
      <c r="C57" s="57"/>
      <c r="D57" s="55">
        <f t="shared" si="0"/>
        <v>0</v>
      </c>
    </row>
    <row r="58" spans="1:4" x14ac:dyDescent="0.25">
      <c r="A58" s="57"/>
      <c r="B58" s="57"/>
      <c r="C58" s="57"/>
      <c r="D58" s="55">
        <f t="shared" si="0"/>
        <v>0</v>
      </c>
    </row>
    <row r="59" spans="1:4" x14ac:dyDescent="0.25">
      <c r="A59" s="57"/>
      <c r="B59" s="57"/>
      <c r="C59" s="57"/>
      <c r="D59" s="55">
        <f t="shared" si="0"/>
        <v>0</v>
      </c>
    </row>
    <row r="60" spans="1:4" x14ac:dyDescent="0.25">
      <c r="A60" s="57"/>
      <c r="B60" s="57"/>
      <c r="C60" s="57"/>
      <c r="D60" s="55">
        <f t="shared" si="0"/>
        <v>0</v>
      </c>
    </row>
    <row r="61" spans="1:4" x14ac:dyDescent="0.25">
      <c r="A61" s="57"/>
      <c r="B61" s="57"/>
      <c r="C61" s="57"/>
      <c r="D61" s="55">
        <f t="shared" si="0"/>
        <v>0</v>
      </c>
    </row>
    <row r="62" spans="1:4" x14ac:dyDescent="0.25">
      <c r="A62" s="57"/>
      <c r="B62" s="57"/>
      <c r="C62" s="57"/>
      <c r="D62" s="55">
        <f t="shared" si="0"/>
        <v>0</v>
      </c>
    </row>
    <row r="63" spans="1:4" x14ac:dyDescent="0.25">
      <c r="A63" s="57"/>
      <c r="B63" s="57"/>
      <c r="C63" s="57"/>
      <c r="D63" s="55">
        <f t="shared" si="0"/>
        <v>0</v>
      </c>
    </row>
    <row r="64" spans="1:4" x14ac:dyDescent="0.25">
      <c r="A64" s="57"/>
      <c r="B64" s="57"/>
      <c r="C64" s="57"/>
      <c r="D64" s="55">
        <f t="shared" si="0"/>
        <v>0</v>
      </c>
    </row>
    <row r="65" spans="1:4" x14ac:dyDescent="0.25">
      <c r="A65" s="57"/>
      <c r="B65" s="57"/>
      <c r="C65" s="57"/>
      <c r="D65" s="55">
        <f t="shared" si="0"/>
        <v>0</v>
      </c>
    </row>
    <row r="66" spans="1:4" x14ac:dyDescent="0.25">
      <c r="A66" s="57"/>
      <c r="B66" s="57"/>
      <c r="C66" s="57"/>
      <c r="D66" s="55">
        <f t="shared" si="0"/>
        <v>0</v>
      </c>
    </row>
    <row r="67" spans="1:4" x14ac:dyDescent="0.25">
      <c r="A67" s="57"/>
      <c r="B67" s="57"/>
      <c r="C67" s="57"/>
      <c r="D67" s="55">
        <f t="shared" ref="D67:D80" si="1">IF(B67="E","E", IF(B67="R","R",SUM(B67:C67)))</f>
        <v>0</v>
      </c>
    </row>
    <row r="68" spans="1:4" x14ac:dyDescent="0.25">
      <c r="A68" s="57"/>
      <c r="B68" s="57"/>
      <c r="C68" s="57"/>
      <c r="D68" s="55">
        <f t="shared" si="1"/>
        <v>0</v>
      </c>
    </row>
    <row r="69" spans="1:4" x14ac:dyDescent="0.25">
      <c r="A69" s="57"/>
      <c r="B69" s="57"/>
      <c r="C69" s="57"/>
      <c r="D69" s="55">
        <f t="shared" si="1"/>
        <v>0</v>
      </c>
    </row>
    <row r="70" spans="1:4" x14ac:dyDescent="0.25">
      <c r="A70" s="57"/>
      <c r="B70" s="57"/>
      <c r="C70" s="57"/>
      <c r="D70" s="55">
        <f t="shared" si="1"/>
        <v>0</v>
      </c>
    </row>
    <row r="71" spans="1:4" x14ac:dyDescent="0.25">
      <c r="A71" s="57"/>
      <c r="B71" s="57"/>
      <c r="C71" s="57"/>
      <c r="D71" s="55">
        <f t="shared" si="1"/>
        <v>0</v>
      </c>
    </row>
    <row r="72" spans="1:4" x14ac:dyDescent="0.25">
      <c r="A72" s="57"/>
      <c r="B72" s="57"/>
      <c r="C72" s="57"/>
      <c r="D72" s="55">
        <f t="shared" si="1"/>
        <v>0</v>
      </c>
    </row>
    <row r="73" spans="1:4" x14ac:dyDescent="0.25">
      <c r="A73" s="57"/>
      <c r="B73" s="57"/>
      <c r="C73" s="57"/>
      <c r="D73" s="55">
        <f t="shared" si="1"/>
        <v>0</v>
      </c>
    </row>
    <row r="74" spans="1:4" x14ac:dyDescent="0.25">
      <c r="A74" s="57"/>
      <c r="B74" s="57"/>
      <c r="C74" s="57"/>
      <c r="D74" s="55">
        <f t="shared" si="1"/>
        <v>0</v>
      </c>
    </row>
    <row r="75" spans="1:4" x14ac:dyDescent="0.25">
      <c r="A75" s="57"/>
      <c r="B75" s="57"/>
      <c r="C75" s="57"/>
      <c r="D75" s="55">
        <f t="shared" si="1"/>
        <v>0</v>
      </c>
    </row>
    <row r="76" spans="1:4" x14ac:dyDescent="0.25">
      <c r="A76" s="57"/>
      <c r="B76" s="57"/>
      <c r="C76" s="57"/>
      <c r="D76" s="55">
        <f t="shared" si="1"/>
        <v>0</v>
      </c>
    </row>
    <row r="77" spans="1:4" x14ac:dyDescent="0.25">
      <c r="A77" s="57"/>
      <c r="B77" s="57"/>
      <c r="C77" s="57"/>
      <c r="D77" s="55">
        <f t="shared" si="1"/>
        <v>0</v>
      </c>
    </row>
    <row r="78" spans="1:4" x14ac:dyDescent="0.25">
      <c r="A78" s="57"/>
      <c r="B78" s="57"/>
      <c r="C78" s="57"/>
      <c r="D78" s="55">
        <f t="shared" si="1"/>
        <v>0</v>
      </c>
    </row>
    <row r="79" spans="1:4" x14ac:dyDescent="0.25">
      <c r="A79" s="57"/>
      <c r="B79" s="57"/>
      <c r="C79" s="57"/>
      <c r="D79" s="55">
        <f t="shared" si="1"/>
        <v>0</v>
      </c>
    </row>
    <row r="80" spans="1:4" x14ac:dyDescent="0.25">
      <c r="A80" s="57"/>
      <c r="B80" s="57"/>
      <c r="C80" s="57"/>
      <c r="D80" s="55">
        <f t="shared" si="1"/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128"/>
  <sheetViews>
    <sheetView zoomScaleNormal="100" workbookViewId="0">
      <pane ySplit="1" topLeftCell="A89" activePane="bottomLeft" state="frozen"/>
      <selection activeCell="H34" sqref="H34"/>
      <selection pane="bottomLeft" activeCell="A109" sqref="A109"/>
    </sheetView>
  </sheetViews>
  <sheetFormatPr defaultRowHeight="15" x14ac:dyDescent="0.25"/>
  <cols>
    <col min="1" max="4" width="13.7109375" style="55" customWidth="1"/>
  </cols>
  <sheetData>
    <row r="1" spans="1:4" x14ac:dyDescent="0.25">
      <c r="A1" s="56" t="s">
        <v>23</v>
      </c>
      <c r="B1" s="56" t="s">
        <v>60</v>
      </c>
      <c r="C1" s="56" t="s">
        <v>16</v>
      </c>
      <c r="D1" s="56" t="s">
        <v>10</v>
      </c>
    </row>
    <row r="2" spans="1:4" x14ac:dyDescent="0.25">
      <c r="A2" s="57">
        <v>311</v>
      </c>
      <c r="B2" s="57">
        <v>4</v>
      </c>
      <c r="C2" s="57">
        <v>0</v>
      </c>
      <c r="D2" s="55">
        <f>IF(B2="E","E", IF(B2="R","R",SUM(B2:C2)))</f>
        <v>4</v>
      </c>
    </row>
    <row r="3" spans="1:4" x14ac:dyDescent="0.25">
      <c r="A3" s="57">
        <v>351</v>
      </c>
      <c r="B3" s="57">
        <v>4</v>
      </c>
      <c r="C3" s="57">
        <v>4</v>
      </c>
      <c r="D3" s="55">
        <f t="shared" ref="D3:D66" si="0">IF(B3="E","E", IF(B3="R","R",SUM(B3:C3)))</f>
        <v>8</v>
      </c>
    </row>
    <row r="4" spans="1:4" x14ac:dyDescent="0.25">
      <c r="A4" s="57">
        <v>401</v>
      </c>
      <c r="B4" s="57">
        <v>8</v>
      </c>
      <c r="C4" s="57">
        <v>0</v>
      </c>
      <c r="D4" s="55">
        <f t="shared" si="0"/>
        <v>8</v>
      </c>
    </row>
    <row r="5" spans="1:4" x14ac:dyDescent="0.25">
      <c r="A5" s="57">
        <v>312</v>
      </c>
      <c r="B5" s="57">
        <v>0</v>
      </c>
      <c r="C5" s="57">
        <v>0</v>
      </c>
      <c r="D5" s="55">
        <f t="shared" si="0"/>
        <v>0</v>
      </c>
    </row>
    <row r="6" spans="1:4" x14ac:dyDescent="0.25">
      <c r="A6" s="57">
        <v>352</v>
      </c>
      <c r="B6" s="57">
        <v>4</v>
      </c>
      <c r="C6" s="57">
        <v>1</v>
      </c>
      <c r="D6" s="55">
        <f t="shared" si="0"/>
        <v>5</v>
      </c>
    </row>
    <row r="7" spans="1:4" x14ac:dyDescent="0.25">
      <c r="A7" s="57">
        <v>402</v>
      </c>
      <c r="B7" s="57">
        <v>0</v>
      </c>
      <c r="C7" s="57">
        <v>0</v>
      </c>
      <c r="D7" s="55">
        <f t="shared" si="0"/>
        <v>0</v>
      </c>
    </row>
    <row r="8" spans="1:4" x14ac:dyDescent="0.25">
      <c r="A8" s="57">
        <v>313</v>
      </c>
      <c r="B8" s="57" t="s">
        <v>568</v>
      </c>
      <c r="C8" s="57"/>
      <c r="D8" s="55" t="str">
        <f t="shared" si="0"/>
        <v>E</v>
      </c>
    </row>
    <row r="9" spans="1:4" x14ac:dyDescent="0.25">
      <c r="A9" s="57">
        <v>353</v>
      </c>
      <c r="B9" s="57">
        <v>0</v>
      </c>
      <c r="C9" s="57">
        <v>0</v>
      </c>
      <c r="D9" s="55">
        <f t="shared" si="0"/>
        <v>0</v>
      </c>
    </row>
    <row r="10" spans="1:4" x14ac:dyDescent="0.25">
      <c r="A10" s="57">
        <v>403</v>
      </c>
      <c r="B10" s="57">
        <v>0</v>
      </c>
      <c r="C10" s="57">
        <v>0</v>
      </c>
      <c r="D10" s="55">
        <f t="shared" si="0"/>
        <v>0</v>
      </c>
    </row>
    <row r="11" spans="1:4" x14ac:dyDescent="0.25">
      <c r="A11" s="57">
        <v>314</v>
      </c>
      <c r="B11" s="57">
        <v>8</v>
      </c>
      <c r="C11" s="57">
        <v>6</v>
      </c>
      <c r="D11" s="55">
        <f t="shared" si="0"/>
        <v>14</v>
      </c>
    </row>
    <row r="12" spans="1:4" x14ac:dyDescent="0.25">
      <c r="A12" s="57">
        <v>354</v>
      </c>
      <c r="B12" s="57">
        <v>4</v>
      </c>
      <c r="C12" s="57">
        <v>5</v>
      </c>
      <c r="D12" s="55">
        <f t="shared" si="0"/>
        <v>9</v>
      </c>
    </row>
    <row r="13" spans="1:4" x14ac:dyDescent="0.25">
      <c r="A13" s="57">
        <v>404</v>
      </c>
      <c r="B13" s="57">
        <v>4</v>
      </c>
      <c r="C13" s="57">
        <v>0</v>
      </c>
      <c r="D13" s="55">
        <f t="shared" si="0"/>
        <v>4</v>
      </c>
    </row>
    <row r="14" spans="1:4" x14ac:dyDescent="0.25">
      <c r="A14" s="57">
        <v>315</v>
      </c>
      <c r="B14" s="57">
        <v>4</v>
      </c>
      <c r="C14" s="57">
        <v>2</v>
      </c>
      <c r="D14" s="55">
        <f t="shared" si="0"/>
        <v>6</v>
      </c>
    </row>
    <row r="15" spans="1:4" x14ac:dyDescent="0.25">
      <c r="A15" s="57">
        <v>355</v>
      </c>
      <c r="B15" s="57">
        <v>0</v>
      </c>
      <c r="C15" s="57">
        <v>0</v>
      </c>
      <c r="D15" s="55">
        <f t="shared" si="0"/>
        <v>0</v>
      </c>
    </row>
    <row r="16" spans="1:4" x14ac:dyDescent="0.25">
      <c r="A16" s="57">
        <v>405</v>
      </c>
      <c r="B16" s="57">
        <v>4</v>
      </c>
      <c r="C16" s="57">
        <v>0</v>
      </c>
      <c r="D16" s="55">
        <f t="shared" si="0"/>
        <v>4</v>
      </c>
    </row>
    <row r="17" spans="1:4" x14ac:dyDescent="0.25">
      <c r="A17" s="57">
        <v>316</v>
      </c>
      <c r="B17" s="57">
        <v>0</v>
      </c>
      <c r="C17" s="57">
        <v>0</v>
      </c>
      <c r="D17" s="55">
        <f t="shared" si="0"/>
        <v>0</v>
      </c>
    </row>
    <row r="18" spans="1:4" x14ac:dyDescent="0.25">
      <c r="A18" s="57">
        <v>356</v>
      </c>
      <c r="B18" s="57">
        <v>4</v>
      </c>
      <c r="C18" s="57">
        <v>4</v>
      </c>
      <c r="D18" s="55">
        <f t="shared" si="0"/>
        <v>8</v>
      </c>
    </row>
    <row r="19" spans="1:4" x14ac:dyDescent="0.25">
      <c r="A19" s="57">
        <v>359</v>
      </c>
      <c r="B19" s="57">
        <v>0</v>
      </c>
      <c r="C19" s="57">
        <v>0</v>
      </c>
      <c r="D19" s="55">
        <f t="shared" si="0"/>
        <v>0</v>
      </c>
    </row>
    <row r="20" spans="1:4" x14ac:dyDescent="0.25">
      <c r="A20" s="57">
        <v>406</v>
      </c>
      <c r="B20" s="57">
        <v>4</v>
      </c>
      <c r="C20" s="57">
        <v>0</v>
      </c>
      <c r="D20" s="55">
        <f t="shared" si="0"/>
        <v>4</v>
      </c>
    </row>
    <row r="21" spans="1:4" x14ac:dyDescent="0.25">
      <c r="A21" s="57">
        <v>317</v>
      </c>
      <c r="B21" s="57">
        <v>0</v>
      </c>
      <c r="C21" s="57">
        <v>0</v>
      </c>
      <c r="D21" s="55">
        <f t="shared" si="0"/>
        <v>0</v>
      </c>
    </row>
    <row r="22" spans="1:4" x14ac:dyDescent="0.25">
      <c r="A22" s="57">
        <v>357</v>
      </c>
      <c r="B22" s="57">
        <v>4</v>
      </c>
      <c r="C22" s="57">
        <v>0</v>
      </c>
      <c r="D22" s="55">
        <f t="shared" si="0"/>
        <v>4</v>
      </c>
    </row>
    <row r="23" spans="1:4" x14ac:dyDescent="0.25">
      <c r="A23" s="57">
        <v>407</v>
      </c>
      <c r="B23" s="57">
        <v>0</v>
      </c>
      <c r="C23" s="57">
        <v>0</v>
      </c>
      <c r="D23" s="55">
        <f t="shared" si="0"/>
        <v>0</v>
      </c>
    </row>
    <row r="24" spans="1:4" x14ac:dyDescent="0.25">
      <c r="A24" s="57">
        <v>318</v>
      </c>
      <c r="B24" s="57">
        <v>0</v>
      </c>
      <c r="C24" s="57">
        <v>0</v>
      </c>
      <c r="D24" s="55">
        <f t="shared" si="0"/>
        <v>0</v>
      </c>
    </row>
    <row r="25" spans="1:4" x14ac:dyDescent="0.25">
      <c r="A25" s="57">
        <v>358</v>
      </c>
      <c r="B25" s="57">
        <v>12</v>
      </c>
      <c r="C25" s="57">
        <v>0</v>
      </c>
      <c r="D25" s="55">
        <f t="shared" si="0"/>
        <v>12</v>
      </c>
    </row>
    <row r="26" spans="1:4" x14ac:dyDescent="0.25">
      <c r="A26" s="57">
        <v>408</v>
      </c>
      <c r="B26" s="57">
        <v>0</v>
      </c>
      <c r="C26" s="57">
        <v>0</v>
      </c>
      <c r="D26" s="55">
        <f t="shared" si="0"/>
        <v>0</v>
      </c>
    </row>
    <row r="27" spans="1:4" x14ac:dyDescent="0.25">
      <c r="A27" s="57">
        <v>319</v>
      </c>
      <c r="B27" s="57">
        <v>4</v>
      </c>
      <c r="C27" s="57">
        <v>0</v>
      </c>
      <c r="D27" s="55">
        <f t="shared" si="0"/>
        <v>4</v>
      </c>
    </row>
    <row r="28" spans="1:4" x14ac:dyDescent="0.25">
      <c r="A28" s="57">
        <v>409</v>
      </c>
      <c r="B28" s="57" t="s">
        <v>568</v>
      </c>
      <c r="C28" s="57"/>
      <c r="D28" s="55" t="str">
        <f t="shared" si="0"/>
        <v>E</v>
      </c>
    </row>
    <row r="29" spans="1:4" x14ac:dyDescent="0.25">
      <c r="A29" s="57">
        <v>320</v>
      </c>
      <c r="B29" s="57">
        <v>0</v>
      </c>
      <c r="C29" s="57">
        <v>0</v>
      </c>
      <c r="D29" s="55">
        <f t="shared" si="0"/>
        <v>0</v>
      </c>
    </row>
    <row r="30" spans="1:4" x14ac:dyDescent="0.25">
      <c r="A30" s="57">
        <v>360</v>
      </c>
      <c r="B30" s="57">
        <v>4</v>
      </c>
      <c r="C30" s="57">
        <v>0</v>
      </c>
      <c r="D30" s="55">
        <f t="shared" si="0"/>
        <v>4</v>
      </c>
    </row>
    <row r="31" spans="1:4" x14ac:dyDescent="0.25">
      <c r="A31" s="57">
        <v>410</v>
      </c>
      <c r="B31" s="57">
        <v>0</v>
      </c>
      <c r="C31" s="57">
        <v>0</v>
      </c>
      <c r="D31" s="55">
        <f t="shared" si="0"/>
        <v>0</v>
      </c>
    </row>
    <row r="32" spans="1:4" x14ac:dyDescent="0.25">
      <c r="A32" s="57">
        <v>321</v>
      </c>
      <c r="B32" s="57">
        <v>4</v>
      </c>
      <c r="C32" s="57">
        <v>2</v>
      </c>
      <c r="D32" s="55">
        <f t="shared" si="0"/>
        <v>6</v>
      </c>
    </row>
    <row r="33" spans="1:4" x14ac:dyDescent="0.25">
      <c r="A33" s="57">
        <v>361</v>
      </c>
      <c r="B33" s="57">
        <v>4</v>
      </c>
      <c r="C33" s="57">
        <v>0</v>
      </c>
      <c r="D33" s="55">
        <f t="shared" si="0"/>
        <v>4</v>
      </c>
    </row>
    <row r="34" spans="1:4" x14ac:dyDescent="0.25">
      <c r="A34" s="57">
        <v>322</v>
      </c>
      <c r="B34" s="57">
        <v>0</v>
      </c>
      <c r="C34" s="57">
        <v>0</v>
      </c>
      <c r="D34" s="55">
        <f t="shared" si="0"/>
        <v>0</v>
      </c>
    </row>
    <row r="35" spans="1:4" x14ac:dyDescent="0.25">
      <c r="A35" s="57">
        <v>412</v>
      </c>
      <c r="B35" s="57">
        <v>0</v>
      </c>
      <c r="C35" s="57">
        <v>0</v>
      </c>
      <c r="D35" s="55">
        <f t="shared" si="0"/>
        <v>0</v>
      </c>
    </row>
    <row r="36" spans="1:4" x14ac:dyDescent="0.25">
      <c r="A36" s="55">
        <v>363</v>
      </c>
      <c r="B36" s="55">
        <v>8</v>
      </c>
      <c r="C36" s="55">
        <v>0</v>
      </c>
      <c r="D36" s="55">
        <f t="shared" si="0"/>
        <v>8</v>
      </c>
    </row>
    <row r="37" spans="1:4" x14ac:dyDescent="0.25">
      <c r="A37" s="55">
        <v>323</v>
      </c>
      <c r="B37" s="55">
        <v>4</v>
      </c>
      <c r="C37" s="55">
        <v>0</v>
      </c>
      <c r="D37" s="55">
        <f t="shared" si="0"/>
        <v>4</v>
      </c>
    </row>
    <row r="38" spans="1:4" x14ac:dyDescent="0.25">
      <c r="A38" s="55">
        <v>413</v>
      </c>
      <c r="B38" s="55">
        <v>0</v>
      </c>
      <c r="C38" s="55">
        <v>0</v>
      </c>
      <c r="D38" s="55">
        <f t="shared" si="0"/>
        <v>0</v>
      </c>
    </row>
    <row r="39" spans="1:4" x14ac:dyDescent="0.25">
      <c r="A39" s="55">
        <v>324</v>
      </c>
      <c r="B39" s="55">
        <v>0</v>
      </c>
      <c r="C39" s="55">
        <v>0</v>
      </c>
      <c r="D39" s="55">
        <f t="shared" si="0"/>
        <v>0</v>
      </c>
    </row>
    <row r="40" spans="1:4" x14ac:dyDescent="0.25">
      <c r="A40" s="57">
        <v>364</v>
      </c>
      <c r="B40" s="57" t="s">
        <v>568</v>
      </c>
      <c r="C40" s="57"/>
      <c r="D40" s="55" t="str">
        <f t="shared" si="0"/>
        <v>E</v>
      </c>
    </row>
    <row r="41" spans="1:4" x14ac:dyDescent="0.25">
      <c r="A41" s="57">
        <v>414</v>
      </c>
      <c r="B41" s="57">
        <v>0</v>
      </c>
      <c r="C41" s="57">
        <v>0</v>
      </c>
      <c r="D41" s="55">
        <f t="shared" si="0"/>
        <v>0</v>
      </c>
    </row>
    <row r="42" spans="1:4" x14ac:dyDescent="0.25">
      <c r="A42" s="57">
        <v>302</v>
      </c>
      <c r="B42" s="57">
        <v>12</v>
      </c>
      <c r="C42" s="57">
        <v>25</v>
      </c>
      <c r="D42" s="55">
        <f t="shared" si="0"/>
        <v>37</v>
      </c>
    </row>
    <row r="43" spans="1:4" x14ac:dyDescent="0.25">
      <c r="A43" s="57">
        <v>291</v>
      </c>
      <c r="B43" s="57">
        <v>0</v>
      </c>
      <c r="C43" s="57">
        <v>0</v>
      </c>
      <c r="D43" s="55">
        <f t="shared" si="0"/>
        <v>0</v>
      </c>
    </row>
    <row r="44" spans="1:4" x14ac:dyDescent="0.25">
      <c r="A44" s="57">
        <v>292</v>
      </c>
      <c r="B44" s="57">
        <v>4</v>
      </c>
      <c r="C44" s="57">
        <v>2</v>
      </c>
      <c r="D44" s="55">
        <f t="shared" si="0"/>
        <v>6</v>
      </c>
    </row>
    <row r="45" spans="1:4" x14ac:dyDescent="0.25">
      <c r="A45" s="57">
        <v>293</v>
      </c>
      <c r="B45" s="57">
        <v>12</v>
      </c>
      <c r="C45" s="57">
        <v>21</v>
      </c>
      <c r="D45" s="55">
        <f t="shared" si="0"/>
        <v>33</v>
      </c>
    </row>
    <row r="46" spans="1:4" x14ac:dyDescent="0.25">
      <c r="A46" s="57">
        <v>294</v>
      </c>
      <c r="B46" s="57">
        <v>12</v>
      </c>
      <c r="C46" s="57">
        <v>6</v>
      </c>
      <c r="D46" s="55">
        <f t="shared" si="0"/>
        <v>18</v>
      </c>
    </row>
    <row r="47" spans="1:4" x14ac:dyDescent="0.25">
      <c r="A47" s="57">
        <v>295</v>
      </c>
      <c r="B47" s="57">
        <v>8</v>
      </c>
      <c r="C47" s="57">
        <v>3</v>
      </c>
      <c r="D47" s="55">
        <f t="shared" si="0"/>
        <v>11</v>
      </c>
    </row>
    <row r="48" spans="1:4" x14ac:dyDescent="0.25">
      <c r="A48" s="57">
        <v>298</v>
      </c>
      <c r="B48" s="57">
        <v>0</v>
      </c>
      <c r="C48" s="57">
        <v>0</v>
      </c>
      <c r="D48" s="55">
        <f t="shared" si="0"/>
        <v>0</v>
      </c>
    </row>
    <row r="49" spans="1:4" x14ac:dyDescent="0.25">
      <c r="A49" s="57">
        <v>300</v>
      </c>
      <c r="B49" s="57">
        <v>4</v>
      </c>
      <c r="C49" s="57">
        <v>0</v>
      </c>
      <c r="D49" s="55">
        <f t="shared" si="0"/>
        <v>4</v>
      </c>
    </row>
    <row r="50" spans="1:4" x14ac:dyDescent="0.25">
      <c r="A50" s="57">
        <v>301</v>
      </c>
      <c r="B50" s="57">
        <v>8</v>
      </c>
      <c r="C50" s="57">
        <v>0</v>
      </c>
      <c r="D50" s="55">
        <f t="shared" si="0"/>
        <v>8</v>
      </c>
    </row>
    <row r="51" spans="1:4" x14ac:dyDescent="0.25">
      <c r="A51" s="57">
        <v>297</v>
      </c>
      <c r="B51" s="57">
        <v>16</v>
      </c>
      <c r="C51" s="57">
        <v>0</v>
      </c>
      <c r="D51" s="55">
        <f t="shared" si="0"/>
        <v>16</v>
      </c>
    </row>
    <row r="52" spans="1:4" x14ac:dyDescent="0.25">
      <c r="A52" s="57">
        <v>325</v>
      </c>
      <c r="B52" s="57">
        <v>8</v>
      </c>
      <c r="C52" s="57">
        <v>0</v>
      </c>
      <c r="D52" s="55">
        <f t="shared" si="0"/>
        <v>8</v>
      </c>
    </row>
    <row r="53" spans="1:4" x14ac:dyDescent="0.25">
      <c r="A53" s="57">
        <v>365</v>
      </c>
      <c r="B53" s="57">
        <v>0</v>
      </c>
      <c r="C53" s="57">
        <v>0</v>
      </c>
      <c r="D53" s="55">
        <f t="shared" si="0"/>
        <v>0</v>
      </c>
    </row>
    <row r="54" spans="1:4" x14ac:dyDescent="0.25">
      <c r="A54" s="57">
        <v>415</v>
      </c>
      <c r="B54" s="57">
        <v>0</v>
      </c>
      <c r="C54" s="57">
        <v>0</v>
      </c>
      <c r="D54" s="55">
        <f t="shared" si="0"/>
        <v>0</v>
      </c>
    </row>
    <row r="55" spans="1:4" x14ac:dyDescent="0.25">
      <c r="A55" s="57">
        <v>326</v>
      </c>
      <c r="B55" s="57">
        <v>0</v>
      </c>
      <c r="C55" s="57">
        <v>0</v>
      </c>
      <c r="D55" s="55">
        <f t="shared" si="0"/>
        <v>0</v>
      </c>
    </row>
    <row r="56" spans="1:4" x14ac:dyDescent="0.25">
      <c r="A56" s="57">
        <v>366</v>
      </c>
      <c r="B56" s="57">
        <v>0</v>
      </c>
      <c r="C56" s="57">
        <v>0</v>
      </c>
      <c r="D56" s="55">
        <f t="shared" si="0"/>
        <v>0</v>
      </c>
    </row>
    <row r="57" spans="1:4" x14ac:dyDescent="0.25">
      <c r="A57" s="57">
        <v>416</v>
      </c>
      <c r="B57" s="57">
        <v>8</v>
      </c>
      <c r="C57" s="57">
        <v>0</v>
      </c>
      <c r="D57" s="55">
        <f t="shared" si="0"/>
        <v>8</v>
      </c>
    </row>
    <row r="58" spans="1:4" x14ac:dyDescent="0.25">
      <c r="A58" s="57">
        <v>327</v>
      </c>
      <c r="B58" s="57" t="s">
        <v>568</v>
      </c>
      <c r="C58" s="57"/>
      <c r="D58" s="55" t="str">
        <f t="shared" si="0"/>
        <v>E</v>
      </c>
    </row>
    <row r="59" spans="1:4" x14ac:dyDescent="0.25">
      <c r="A59" s="57">
        <v>367</v>
      </c>
      <c r="B59" s="57">
        <v>4</v>
      </c>
      <c r="C59" s="57">
        <v>0</v>
      </c>
      <c r="D59" s="55">
        <f t="shared" si="0"/>
        <v>4</v>
      </c>
    </row>
    <row r="60" spans="1:4" x14ac:dyDescent="0.25">
      <c r="A60" s="57">
        <v>417</v>
      </c>
      <c r="B60" s="57">
        <v>4</v>
      </c>
      <c r="C60" s="57">
        <v>0</v>
      </c>
      <c r="D60" s="55">
        <f t="shared" si="0"/>
        <v>4</v>
      </c>
    </row>
    <row r="61" spans="1:4" x14ac:dyDescent="0.25">
      <c r="A61" s="57">
        <v>328</v>
      </c>
      <c r="B61" s="57">
        <v>0</v>
      </c>
      <c r="C61" s="57">
        <v>0</v>
      </c>
      <c r="D61" s="55">
        <f t="shared" si="0"/>
        <v>0</v>
      </c>
    </row>
    <row r="62" spans="1:4" x14ac:dyDescent="0.25">
      <c r="A62" s="57">
        <v>368</v>
      </c>
      <c r="B62" s="57">
        <v>12</v>
      </c>
      <c r="C62" s="57">
        <v>0</v>
      </c>
      <c r="D62" s="55">
        <f t="shared" si="0"/>
        <v>12</v>
      </c>
    </row>
    <row r="63" spans="1:4" x14ac:dyDescent="0.25">
      <c r="A63" s="57">
        <v>418</v>
      </c>
      <c r="B63" s="57">
        <v>4</v>
      </c>
      <c r="C63" s="57">
        <v>12</v>
      </c>
      <c r="D63" s="55">
        <f t="shared" si="0"/>
        <v>16</v>
      </c>
    </row>
    <row r="64" spans="1:4" x14ac:dyDescent="0.25">
      <c r="A64" s="57">
        <v>329</v>
      </c>
      <c r="B64" s="57">
        <v>12</v>
      </c>
      <c r="C64" s="57">
        <v>0</v>
      </c>
      <c r="D64" s="55">
        <f t="shared" si="0"/>
        <v>12</v>
      </c>
    </row>
    <row r="65" spans="1:4" x14ac:dyDescent="0.25">
      <c r="A65" s="57">
        <v>369</v>
      </c>
      <c r="B65" s="57">
        <v>4</v>
      </c>
      <c r="C65" s="57">
        <v>0</v>
      </c>
      <c r="D65" s="55">
        <f t="shared" si="0"/>
        <v>4</v>
      </c>
    </row>
    <row r="66" spans="1:4" x14ac:dyDescent="0.25">
      <c r="A66" s="57">
        <v>419</v>
      </c>
      <c r="B66" s="57" t="s">
        <v>568</v>
      </c>
      <c r="C66" s="57"/>
      <c r="D66" s="55" t="str">
        <f t="shared" si="0"/>
        <v>E</v>
      </c>
    </row>
    <row r="67" spans="1:4" x14ac:dyDescent="0.25">
      <c r="A67" s="57">
        <v>330</v>
      </c>
      <c r="B67" s="57">
        <v>0</v>
      </c>
      <c r="C67" s="57">
        <v>0</v>
      </c>
      <c r="D67" s="55">
        <f t="shared" ref="D67:D128" si="1">IF(B67="E","E", IF(B67="R","R",SUM(B67:C67)))</f>
        <v>0</v>
      </c>
    </row>
    <row r="68" spans="1:4" x14ac:dyDescent="0.25">
      <c r="A68" s="57">
        <v>370</v>
      </c>
      <c r="B68" s="57">
        <v>4</v>
      </c>
      <c r="C68" s="57">
        <v>0</v>
      </c>
      <c r="D68" s="55">
        <f t="shared" si="1"/>
        <v>4</v>
      </c>
    </row>
    <row r="69" spans="1:4" x14ac:dyDescent="0.25">
      <c r="A69" s="57">
        <v>420</v>
      </c>
      <c r="B69" s="57">
        <v>20</v>
      </c>
      <c r="C69" s="57">
        <v>0</v>
      </c>
      <c r="D69" s="55">
        <f t="shared" si="1"/>
        <v>20</v>
      </c>
    </row>
    <row r="70" spans="1:4" x14ac:dyDescent="0.25">
      <c r="A70" s="57">
        <v>331</v>
      </c>
      <c r="B70" s="57">
        <v>4</v>
      </c>
      <c r="C70" s="57">
        <v>3</v>
      </c>
      <c r="D70" s="55">
        <f t="shared" si="1"/>
        <v>7</v>
      </c>
    </row>
    <row r="71" spans="1:4" x14ac:dyDescent="0.25">
      <c r="A71" s="57">
        <v>371</v>
      </c>
      <c r="B71" s="57" t="s">
        <v>580</v>
      </c>
      <c r="C71" s="57"/>
      <c r="D71" s="55" t="str">
        <f t="shared" si="1"/>
        <v>R</v>
      </c>
    </row>
    <row r="72" spans="1:4" x14ac:dyDescent="0.25">
      <c r="A72" s="57">
        <v>421</v>
      </c>
      <c r="B72" s="57" t="s">
        <v>580</v>
      </c>
      <c r="C72" s="57"/>
      <c r="D72" s="55" t="str">
        <f t="shared" si="1"/>
        <v>R</v>
      </c>
    </row>
    <row r="73" spans="1:4" x14ac:dyDescent="0.25">
      <c r="A73" s="57">
        <v>332</v>
      </c>
      <c r="B73" s="57">
        <v>0</v>
      </c>
      <c r="C73" s="57">
        <v>0</v>
      </c>
      <c r="D73" s="55">
        <f t="shared" si="1"/>
        <v>0</v>
      </c>
    </row>
    <row r="74" spans="1:4" x14ac:dyDescent="0.25">
      <c r="A74" s="57">
        <v>372</v>
      </c>
      <c r="B74" s="57">
        <v>0</v>
      </c>
      <c r="C74" s="57">
        <v>4</v>
      </c>
      <c r="D74" s="55">
        <f t="shared" si="1"/>
        <v>4</v>
      </c>
    </row>
    <row r="75" spans="1:4" x14ac:dyDescent="0.25">
      <c r="A75" s="57">
        <v>422</v>
      </c>
      <c r="B75" s="57" t="s">
        <v>580</v>
      </c>
      <c r="C75" s="57"/>
      <c r="D75" s="55" t="str">
        <f t="shared" si="1"/>
        <v>R</v>
      </c>
    </row>
    <row r="76" spans="1:4" x14ac:dyDescent="0.25">
      <c r="A76" s="57">
        <v>333</v>
      </c>
      <c r="B76" s="57">
        <v>4</v>
      </c>
      <c r="C76" s="57">
        <v>0</v>
      </c>
      <c r="D76" s="55">
        <f t="shared" si="1"/>
        <v>4</v>
      </c>
    </row>
    <row r="77" spans="1:4" x14ac:dyDescent="0.25">
      <c r="A77" s="57">
        <v>373</v>
      </c>
      <c r="B77" s="57">
        <v>4</v>
      </c>
      <c r="C77" s="57">
        <v>0</v>
      </c>
      <c r="D77" s="55">
        <f t="shared" si="1"/>
        <v>4</v>
      </c>
    </row>
    <row r="78" spans="1:4" x14ac:dyDescent="0.25">
      <c r="A78" s="57">
        <v>334</v>
      </c>
      <c r="B78" s="57">
        <v>8</v>
      </c>
      <c r="C78" s="57">
        <v>0</v>
      </c>
      <c r="D78" s="55">
        <f t="shared" si="1"/>
        <v>8</v>
      </c>
    </row>
    <row r="79" spans="1:4" x14ac:dyDescent="0.25">
      <c r="A79" s="57">
        <v>374</v>
      </c>
      <c r="B79" s="57">
        <v>0</v>
      </c>
      <c r="C79" s="57">
        <v>2</v>
      </c>
      <c r="D79" s="55">
        <f t="shared" si="1"/>
        <v>2</v>
      </c>
    </row>
    <row r="80" spans="1:4" x14ac:dyDescent="0.25">
      <c r="A80" s="57">
        <v>335</v>
      </c>
      <c r="B80" s="57">
        <v>16</v>
      </c>
      <c r="C80" s="57">
        <v>18</v>
      </c>
      <c r="D80" s="55">
        <f t="shared" si="1"/>
        <v>34</v>
      </c>
    </row>
    <row r="81" spans="1:4" x14ac:dyDescent="0.25">
      <c r="A81" s="57">
        <v>375</v>
      </c>
      <c r="B81" s="57">
        <v>0</v>
      </c>
      <c r="C81" s="57">
        <v>2</v>
      </c>
      <c r="D81" s="55">
        <f t="shared" si="1"/>
        <v>2</v>
      </c>
    </row>
    <row r="82" spans="1:4" x14ac:dyDescent="0.25">
      <c r="A82" s="57">
        <v>425</v>
      </c>
      <c r="B82" s="57">
        <v>0</v>
      </c>
      <c r="C82" s="57">
        <v>0</v>
      </c>
      <c r="D82" s="55">
        <f t="shared" si="1"/>
        <v>0</v>
      </c>
    </row>
    <row r="83" spans="1:4" x14ac:dyDescent="0.25">
      <c r="A83" s="57">
        <v>336</v>
      </c>
      <c r="B83" s="57">
        <v>24</v>
      </c>
      <c r="C83" s="57">
        <v>62</v>
      </c>
      <c r="D83" s="55">
        <f t="shared" si="1"/>
        <v>86</v>
      </c>
    </row>
    <row r="84" spans="1:4" x14ac:dyDescent="0.25">
      <c r="A84" s="57">
        <v>376</v>
      </c>
      <c r="B84" s="57">
        <v>0</v>
      </c>
      <c r="C84" s="57">
        <v>0</v>
      </c>
      <c r="D84" s="55">
        <f t="shared" si="1"/>
        <v>0</v>
      </c>
    </row>
    <row r="85" spans="1:4" x14ac:dyDescent="0.25">
      <c r="A85" s="57">
        <v>426</v>
      </c>
      <c r="B85" s="57">
        <v>0</v>
      </c>
      <c r="C85" s="57">
        <v>0</v>
      </c>
      <c r="D85" s="55">
        <f t="shared" si="1"/>
        <v>0</v>
      </c>
    </row>
    <row r="86" spans="1:4" x14ac:dyDescent="0.25">
      <c r="A86" s="57">
        <v>337</v>
      </c>
      <c r="B86" s="57">
        <v>4</v>
      </c>
      <c r="C86" s="57">
        <v>10</v>
      </c>
      <c r="D86" s="55">
        <f t="shared" si="1"/>
        <v>14</v>
      </c>
    </row>
    <row r="87" spans="1:4" x14ac:dyDescent="0.25">
      <c r="A87" s="57">
        <v>377</v>
      </c>
      <c r="B87" s="57">
        <v>8</v>
      </c>
      <c r="C87" s="57">
        <v>0</v>
      </c>
      <c r="D87" s="55">
        <f t="shared" si="1"/>
        <v>8</v>
      </c>
    </row>
    <row r="88" spans="1:4" x14ac:dyDescent="0.25">
      <c r="A88" s="57">
        <v>427</v>
      </c>
      <c r="B88" s="57">
        <v>0</v>
      </c>
      <c r="C88" s="57">
        <v>0</v>
      </c>
      <c r="D88" s="55">
        <f t="shared" si="1"/>
        <v>0</v>
      </c>
    </row>
    <row r="89" spans="1:4" x14ac:dyDescent="0.25">
      <c r="A89" s="57">
        <v>338</v>
      </c>
      <c r="B89" s="57">
        <v>0</v>
      </c>
      <c r="C89" s="57">
        <v>0</v>
      </c>
      <c r="D89" s="55">
        <f t="shared" si="1"/>
        <v>0</v>
      </c>
    </row>
    <row r="90" spans="1:4" x14ac:dyDescent="0.25">
      <c r="A90" s="57">
        <v>378</v>
      </c>
      <c r="B90" s="57">
        <v>4</v>
      </c>
      <c r="C90" s="57">
        <v>0</v>
      </c>
      <c r="D90" s="55">
        <f t="shared" si="1"/>
        <v>4</v>
      </c>
    </row>
    <row r="91" spans="1:4" x14ac:dyDescent="0.25">
      <c r="A91" s="57">
        <v>428</v>
      </c>
      <c r="B91" s="57">
        <v>8</v>
      </c>
      <c r="C91" s="57">
        <v>0</v>
      </c>
      <c r="D91" s="55">
        <f t="shared" si="1"/>
        <v>8</v>
      </c>
    </row>
    <row r="92" spans="1:4" x14ac:dyDescent="0.25">
      <c r="A92" s="57">
        <v>379</v>
      </c>
      <c r="B92" s="57">
        <v>4</v>
      </c>
      <c r="C92" s="57">
        <v>7</v>
      </c>
      <c r="D92" s="55">
        <f t="shared" si="1"/>
        <v>11</v>
      </c>
    </row>
    <row r="93" spans="1:4" x14ac:dyDescent="0.25">
      <c r="A93" s="57">
        <v>429</v>
      </c>
      <c r="B93" s="57">
        <v>12</v>
      </c>
      <c r="C93" s="57">
        <v>0</v>
      </c>
      <c r="D93" s="55">
        <f t="shared" si="1"/>
        <v>12</v>
      </c>
    </row>
    <row r="94" spans="1:4" x14ac:dyDescent="0.25">
      <c r="A94" s="57">
        <v>339</v>
      </c>
      <c r="B94" s="57">
        <v>0</v>
      </c>
      <c r="C94" s="57">
        <v>0</v>
      </c>
      <c r="D94" s="55">
        <f t="shared" si="1"/>
        <v>0</v>
      </c>
    </row>
    <row r="95" spans="1:4" x14ac:dyDescent="0.25">
      <c r="A95" s="57">
        <v>340</v>
      </c>
      <c r="B95" s="57">
        <v>0</v>
      </c>
      <c r="C95" s="57">
        <v>0</v>
      </c>
      <c r="D95" s="55">
        <f t="shared" si="1"/>
        <v>0</v>
      </c>
    </row>
    <row r="96" spans="1:4" x14ac:dyDescent="0.25">
      <c r="A96" s="57">
        <v>380</v>
      </c>
      <c r="B96" s="57">
        <v>0</v>
      </c>
      <c r="C96" s="57">
        <v>0</v>
      </c>
      <c r="D96" s="55">
        <f t="shared" si="1"/>
        <v>0</v>
      </c>
    </row>
    <row r="97" spans="1:4" x14ac:dyDescent="0.25">
      <c r="A97" s="57">
        <v>430</v>
      </c>
      <c r="B97" s="57">
        <v>16</v>
      </c>
      <c r="C97" s="57">
        <v>0</v>
      </c>
      <c r="D97" s="55">
        <f t="shared" si="1"/>
        <v>16</v>
      </c>
    </row>
    <row r="98" spans="1:4" x14ac:dyDescent="0.25">
      <c r="A98" s="57">
        <v>341</v>
      </c>
      <c r="B98" s="57">
        <v>0</v>
      </c>
      <c r="C98" s="57">
        <v>0</v>
      </c>
      <c r="D98" s="55">
        <f t="shared" si="1"/>
        <v>0</v>
      </c>
    </row>
    <row r="99" spans="1:4" x14ac:dyDescent="0.25">
      <c r="A99" s="57">
        <v>381</v>
      </c>
      <c r="B99" s="57">
        <v>0</v>
      </c>
      <c r="C99" s="57">
        <v>0</v>
      </c>
      <c r="D99" s="55">
        <f t="shared" si="1"/>
        <v>0</v>
      </c>
    </row>
    <row r="100" spans="1:4" x14ac:dyDescent="0.25">
      <c r="A100" s="57">
        <v>342</v>
      </c>
      <c r="B100" s="57">
        <v>12</v>
      </c>
      <c r="C100" s="57">
        <v>3</v>
      </c>
      <c r="D100" s="55">
        <f t="shared" si="1"/>
        <v>15</v>
      </c>
    </row>
    <row r="101" spans="1:4" x14ac:dyDescent="0.25">
      <c r="A101" s="57">
        <v>382</v>
      </c>
      <c r="B101" s="57">
        <v>0</v>
      </c>
      <c r="C101" s="57">
        <v>0</v>
      </c>
      <c r="D101" s="55">
        <f t="shared" si="1"/>
        <v>0</v>
      </c>
    </row>
    <row r="102" spans="1:4" x14ac:dyDescent="0.25">
      <c r="A102" s="57">
        <v>432</v>
      </c>
      <c r="B102" s="57">
        <v>0</v>
      </c>
      <c r="C102" s="57">
        <v>7</v>
      </c>
      <c r="D102" s="55">
        <f t="shared" si="1"/>
        <v>7</v>
      </c>
    </row>
    <row r="103" spans="1:4" x14ac:dyDescent="0.25">
      <c r="A103" s="57">
        <v>383</v>
      </c>
      <c r="B103" s="57">
        <v>0</v>
      </c>
      <c r="C103" s="57">
        <v>0</v>
      </c>
      <c r="D103" s="55">
        <f t="shared" si="1"/>
        <v>0</v>
      </c>
    </row>
    <row r="104" spans="1:4" x14ac:dyDescent="0.25">
      <c r="A104" s="57">
        <v>433</v>
      </c>
      <c r="B104" s="57">
        <v>8</v>
      </c>
      <c r="C104" s="57">
        <v>0</v>
      </c>
      <c r="D104" s="55">
        <f t="shared" si="1"/>
        <v>8</v>
      </c>
    </row>
    <row r="105" spans="1:4" x14ac:dyDescent="0.25">
      <c r="A105" s="57">
        <v>384</v>
      </c>
      <c r="B105" s="57">
        <v>4</v>
      </c>
      <c r="C105" s="57">
        <v>0</v>
      </c>
      <c r="D105" s="55">
        <f t="shared" si="1"/>
        <v>4</v>
      </c>
    </row>
    <row r="106" spans="1:4" x14ac:dyDescent="0.25">
      <c r="A106" s="57">
        <v>434</v>
      </c>
      <c r="B106" s="57">
        <v>0</v>
      </c>
      <c r="C106" s="57">
        <v>0</v>
      </c>
      <c r="D106" s="55">
        <f t="shared" si="1"/>
        <v>0</v>
      </c>
    </row>
    <row r="107" spans="1:4" x14ac:dyDescent="0.25">
      <c r="A107" s="57">
        <v>362</v>
      </c>
      <c r="B107" s="57">
        <v>8</v>
      </c>
      <c r="C107" s="57">
        <v>0</v>
      </c>
      <c r="D107" s="55">
        <f t="shared" si="1"/>
        <v>8</v>
      </c>
    </row>
    <row r="108" spans="1:4" x14ac:dyDescent="0.25">
      <c r="A108" s="57">
        <v>435</v>
      </c>
      <c r="B108" s="57">
        <v>0</v>
      </c>
      <c r="C108" s="57">
        <v>0</v>
      </c>
      <c r="D108" s="55">
        <f t="shared" si="1"/>
        <v>0</v>
      </c>
    </row>
    <row r="109" spans="1:4" x14ac:dyDescent="0.25">
      <c r="A109" s="57"/>
      <c r="B109" s="57"/>
      <c r="C109" s="57"/>
      <c r="D109" s="55">
        <f t="shared" si="1"/>
        <v>0</v>
      </c>
    </row>
    <row r="110" spans="1:4" x14ac:dyDescent="0.25">
      <c r="A110" s="57"/>
      <c r="B110" s="57"/>
      <c r="C110" s="57"/>
      <c r="D110" s="55">
        <f t="shared" si="1"/>
        <v>0</v>
      </c>
    </row>
    <row r="111" spans="1:4" x14ac:dyDescent="0.25">
      <c r="A111" s="57"/>
      <c r="B111" s="57"/>
      <c r="C111" s="57"/>
      <c r="D111" s="55">
        <f t="shared" si="1"/>
        <v>0</v>
      </c>
    </row>
    <row r="112" spans="1:4" x14ac:dyDescent="0.25">
      <c r="A112" s="57"/>
      <c r="B112" s="57"/>
      <c r="C112" s="57"/>
      <c r="D112" s="55">
        <f t="shared" si="1"/>
        <v>0</v>
      </c>
    </row>
    <row r="113" spans="1:4" x14ac:dyDescent="0.25">
      <c r="A113" s="57"/>
      <c r="B113" s="57"/>
      <c r="C113" s="57"/>
      <c r="D113" s="55">
        <f t="shared" si="1"/>
        <v>0</v>
      </c>
    </row>
    <row r="114" spans="1:4" x14ac:dyDescent="0.25">
      <c r="A114" s="57"/>
      <c r="B114" s="57"/>
      <c r="C114" s="57"/>
      <c r="D114" s="55">
        <f t="shared" si="1"/>
        <v>0</v>
      </c>
    </row>
    <row r="115" spans="1:4" x14ac:dyDescent="0.25">
      <c r="A115" s="57"/>
      <c r="B115" s="57"/>
      <c r="C115" s="57"/>
      <c r="D115" s="55">
        <f t="shared" si="1"/>
        <v>0</v>
      </c>
    </row>
    <row r="116" spans="1:4" x14ac:dyDescent="0.25">
      <c r="A116" s="57"/>
      <c r="B116" s="57"/>
      <c r="C116" s="57"/>
      <c r="D116" s="55">
        <f t="shared" si="1"/>
        <v>0</v>
      </c>
    </row>
    <row r="117" spans="1:4" x14ac:dyDescent="0.25">
      <c r="A117" s="57"/>
      <c r="B117" s="57"/>
      <c r="C117" s="57"/>
      <c r="D117" s="55">
        <f t="shared" si="1"/>
        <v>0</v>
      </c>
    </row>
    <row r="118" spans="1:4" x14ac:dyDescent="0.25">
      <c r="A118" s="57"/>
      <c r="B118" s="57"/>
      <c r="C118" s="57"/>
      <c r="D118" s="55">
        <f t="shared" si="1"/>
        <v>0</v>
      </c>
    </row>
    <row r="119" spans="1:4" x14ac:dyDescent="0.25">
      <c r="A119" s="57"/>
      <c r="B119" s="57"/>
      <c r="C119" s="57"/>
      <c r="D119" s="55">
        <f t="shared" si="1"/>
        <v>0</v>
      </c>
    </row>
    <row r="120" spans="1:4" x14ac:dyDescent="0.25">
      <c r="A120" s="57"/>
      <c r="B120" s="57"/>
      <c r="C120" s="57"/>
      <c r="D120" s="55">
        <f t="shared" si="1"/>
        <v>0</v>
      </c>
    </row>
    <row r="121" spans="1:4" x14ac:dyDescent="0.25">
      <c r="A121" s="57"/>
      <c r="B121" s="57"/>
      <c r="C121" s="57"/>
      <c r="D121" s="55">
        <f t="shared" si="1"/>
        <v>0</v>
      </c>
    </row>
    <row r="122" spans="1:4" x14ac:dyDescent="0.25">
      <c r="A122" s="57"/>
      <c r="B122" s="57"/>
      <c r="C122" s="57"/>
      <c r="D122" s="55">
        <f t="shared" si="1"/>
        <v>0</v>
      </c>
    </row>
    <row r="123" spans="1:4" x14ac:dyDescent="0.25">
      <c r="A123" s="57"/>
      <c r="B123" s="57"/>
      <c r="C123" s="57"/>
      <c r="D123" s="55">
        <f t="shared" si="1"/>
        <v>0</v>
      </c>
    </row>
    <row r="124" spans="1:4" x14ac:dyDescent="0.25">
      <c r="A124" s="57"/>
      <c r="B124" s="57"/>
      <c r="C124" s="57"/>
      <c r="D124" s="55">
        <f t="shared" si="1"/>
        <v>0</v>
      </c>
    </row>
    <row r="125" spans="1:4" x14ac:dyDescent="0.25">
      <c r="A125" s="57"/>
      <c r="B125" s="57"/>
      <c r="C125" s="57"/>
      <c r="D125" s="55">
        <f t="shared" si="1"/>
        <v>0</v>
      </c>
    </row>
    <row r="126" spans="1:4" x14ac:dyDescent="0.25">
      <c r="A126" s="57"/>
      <c r="B126" s="57"/>
      <c r="C126" s="57"/>
      <c r="D126" s="55">
        <f t="shared" si="1"/>
        <v>0</v>
      </c>
    </row>
    <row r="127" spans="1:4" x14ac:dyDescent="0.25">
      <c r="A127" s="57"/>
      <c r="B127" s="57"/>
      <c r="C127" s="57"/>
      <c r="D127" s="55">
        <f t="shared" si="1"/>
        <v>0</v>
      </c>
    </row>
    <row r="128" spans="1:4" x14ac:dyDescent="0.25">
      <c r="A128" s="57"/>
      <c r="B128" s="57"/>
      <c r="C128" s="57"/>
      <c r="D128" s="55">
        <f t="shared" si="1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0"/>
  <sheetViews>
    <sheetView workbookViewId="0">
      <pane ySplit="1" topLeftCell="A67" activePane="bottomLeft" state="frozen"/>
      <selection activeCell="H34" sqref="H34"/>
      <selection pane="bottomLeft" activeCell="B87" sqref="B87"/>
    </sheetView>
  </sheetViews>
  <sheetFormatPr defaultRowHeight="15" x14ac:dyDescent="0.25"/>
  <cols>
    <col min="1" max="2" width="14.140625" style="55" customWidth="1"/>
  </cols>
  <sheetData>
    <row r="1" spans="1:2" x14ac:dyDescent="0.25">
      <c r="A1" s="56" t="s">
        <v>23</v>
      </c>
      <c r="B1" s="56" t="s">
        <v>13</v>
      </c>
    </row>
    <row r="2" spans="1:2" x14ac:dyDescent="0.25">
      <c r="A2" s="57">
        <v>111</v>
      </c>
      <c r="B2" s="57">
        <v>0</v>
      </c>
    </row>
    <row r="3" spans="1:2" x14ac:dyDescent="0.25">
      <c r="A3" s="57">
        <v>206</v>
      </c>
      <c r="B3" s="57">
        <v>0</v>
      </c>
    </row>
    <row r="4" spans="1:2" x14ac:dyDescent="0.25">
      <c r="A4" s="57">
        <v>112</v>
      </c>
      <c r="B4" s="57">
        <v>0</v>
      </c>
    </row>
    <row r="5" spans="1:2" x14ac:dyDescent="0.25">
      <c r="A5" s="57">
        <v>171</v>
      </c>
      <c r="B5" s="57" t="s">
        <v>568</v>
      </c>
    </row>
    <row r="6" spans="1:2" x14ac:dyDescent="0.25">
      <c r="A6" s="57">
        <v>202</v>
      </c>
      <c r="B6" s="57">
        <v>0</v>
      </c>
    </row>
    <row r="7" spans="1:2" x14ac:dyDescent="0.25">
      <c r="A7" s="57">
        <v>113</v>
      </c>
      <c r="B7" s="57" t="s">
        <v>580</v>
      </c>
    </row>
    <row r="8" spans="1:2" x14ac:dyDescent="0.25">
      <c r="A8" s="57">
        <v>201</v>
      </c>
      <c r="B8" s="57" t="s">
        <v>568</v>
      </c>
    </row>
    <row r="9" spans="1:2" x14ac:dyDescent="0.25">
      <c r="A9" s="57">
        <v>173</v>
      </c>
      <c r="B9" s="57">
        <v>20</v>
      </c>
    </row>
    <row r="10" spans="1:2" x14ac:dyDescent="0.25">
      <c r="A10" s="57">
        <v>114</v>
      </c>
      <c r="B10" s="57">
        <v>0</v>
      </c>
    </row>
    <row r="11" spans="1:2" x14ac:dyDescent="0.25">
      <c r="A11" s="57">
        <v>203</v>
      </c>
      <c r="B11" s="57">
        <v>0</v>
      </c>
    </row>
    <row r="12" spans="1:2" x14ac:dyDescent="0.25">
      <c r="A12" s="57">
        <v>174</v>
      </c>
      <c r="B12" s="57">
        <v>0</v>
      </c>
    </row>
    <row r="13" spans="1:2" x14ac:dyDescent="0.25">
      <c r="A13" s="57">
        <v>204</v>
      </c>
      <c r="B13" s="57">
        <v>0</v>
      </c>
    </row>
    <row r="14" spans="1:2" x14ac:dyDescent="0.25">
      <c r="A14" s="57">
        <v>115</v>
      </c>
      <c r="B14" s="57">
        <v>0</v>
      </c>
    </row>
    <row r="15" spans="1:2" x14ac:dyDescent="0.25">
      <c r="A15" s="57">
        <v>209</v>
      </c>
      <c r="B15" s="57">
        <v>0</v>
      </c>
    </row>
    <row r="16" spans="1:2" x14ac:dyDescent="0.25">
      <c r="A16" s="57">
        <v>205</v>
      </c>
      <c r="B16" s="57">
        <v>0</v>
      </c>
    </row>
    <row r="17" spans="1:2" x14ac:dyDescent="0.25">
      <c r="A17" s="57">
        <v>116</v>
      </c>
      <c r="B17" s="57">
        <v>0</v>
      </c>
    </row>
    <row r="18" spans="1:2" x14ac:dyDescent="0.25">
      <c r="A18" s="57">
        <v>176</v>
      </c>
      <c r="B18" s="57">
        <v>0</v>
      </c>
    </row>
    <row r="19" spans="1:2" x14ac:dyDescent="0.25">
      <c r="A19" s="57">
        <v>172</v>
      </c>
      <c r="B19" s="57">
        <v>0</v>
      </c>
    </row>
    <row r="20" spans="1:2" x14ac:dyDescent="0.25">
      <c r="A20" s="57">
        <v>117</v>
      </c>
      <c r="B20" s="57">
        <v>0</v>
      </c>
    </row>
    <row r="21" spans="1:2" x14ac:dyDescent="0.25">
      <c r="A21" s="57">
        <v>177</v>
      </c>
      <c r="B21" s="57">
        <v>0</v>
      </c>
    </row>
    <row r="22" spans="1:2" x14ac:dyDescent="0.25">
      <c r="A22" s="57">
        <v>207</v>
      </c>
      <c r="B22" s="57">
        <v>0</v>
      </c>
    </row>
    <row r="23" spans="1:2" x14ac:dyDescent="0.25">
      <c r="A23" s="57">
        <v>118</v>
      </c>
      <c r="B23" s="57">
        <v>0</v>
      </c>
    </row>
    <row r="24" spans="1:2" x14ac:dyDescent="0.25">
      <c r="A24" s="57">
        <v>178</v>
      </c>
      <c r="B24" s="57">
        <v>0</v>
      </c>
    </row>
    <row r="25" spans="1:2" x14ac:dyDescent="0.25">
      <c r="A25" s="57">
        <v>173</v>
      </c>
      <c r="B25" s="57">
        <v>20</v>
      </c>
    </row>
    <row r="26" spans="1:2" x14ac:dyDescent="0.25">
      <c r="A26" s="57">
        <v>174</v>
      </c>
      <c r="B26" s="57">
        <v>20</v>
      </c>
    </row>
    <row r="27" spans="1:2" x14ac:dyDescent="0.25">
      <c r="A27" s="57">
        <v>215</v>
      </c>
      <c r="B27" s="57">
        <v>0</v>
      </c>
    </row>
    <row r="28" spans="1:2" x14ac:dyDescent="0.25">
      <c r="A28" s="57">
        <v>185</v>
      </c>
      <c r="B28" s="57">
        <v>20</v>
      </c>
    </row>
    <row r="29" spans="1:2" x14ac:dyDescent="0.25">
      <c r="A29" s="57">
        <v>125</v>
      </c>
      <c r="B29" s="57">
        <v>40</v>
      </c>
    </row>
    <row r="30" spans="1:2" x14ac:dyDescent="0.25">
      <c r="A30" s="57">
        <v>214</v>
      </c>
      <c r="B30" s="57">
        <v>0</v>
      </c>
    </row>
    <row r="31" spans="1:2" x14ac:dyDescent="0.25">
      <c r="A31" s="57">
        <v>211</v>
      </c>
      <c r="B31" s="57">
        <v>0</v>
      </c>
    </row>
    <row r="32" spans="1:2" x14ac:dyDescent="0.25">
      <c r="A32" s="57">
        <v>184</v>
      </c>
      <c r="B32" s="57">
        <v>0</v>
      </c>
    </row>
    <row r="33" spans="1:2" x14ac:dyDescent="0.25">
      <c r="A33" s="57">
        <v>124</v>
      </c>
      <c r="B33" s="57">
        <v>0</v>
      </c>
    </row>
    <row r="34" spans="1:2" x14ac:dyDescent="0.25">
      <c r="A34" s="57">
        <v>213</v>
      </c>
      <c r="B34" s="57">
        <v>0</v>
      </c>
    </row>
    <row r="35" spans="1:2" x14ac:dyDescent="0.25">
      <c r="A35" s="57">
        <v>183</v>
      </c>
      <c r="B35" s="57">
        <v>0</v>
      </c>
    </row>
    <row r="36" spans="1:2" x14ac:dyDescent="0.25">
      <c r="A36" s="57">
        <v>212</v>
      </c>
      <c r="B36" s="57">
        <v>0</v>
      </c>
    </row>
    <row r="37" spans="1:2" x14ac:dyDescent="0.25">
      <c r="A37" s="57">
        <v>182</v>
      </c>
      <c r="B37" s="57">
        <v>0</v>
      </c>
    </row>
    <row r="38" spans="1:2" x14ac:dyDescent="0.25">
      <c r="A38" s="57">
        <v>122</v>
      </c>
      <c r="B38" s="57">
        <v>0</v>
      </c>
    </row>
    <row r="39" spans="1:2" x14ac:dyDescent="0.25">
      <c r="A39" s="57">
        <v>121</v>
      </c>
      <c r="B39" s="57">
        <v>0</v>
      </c>
    </row>
    <row r="40" spans="1:2" x14ac:dyDescent="0.25">
      <c r="A40" s="57">
        <v>181</v>
      </c>
      <c r="B40" s="57" t="s">
        <v>568</v>
      </c>
    </row>
    <row r="41" spans="1:2" x14ac:dyDescent="0.25">
      <c r="A41" s="57">
        <v>210</v>
      </c>
      <c r="B41" s="57">
        <v>0</v>
      </c>
    </row>
    <row r="42" spans="1:2" x14ac:dyDescent="0.25">
      <c r="A42" s="57">
        <v>180</v>
      </c>
      <c r="B42" s="57">
        <v>0</v>
      </c>
    </row>
    <row r="43" spans="1:2" x14ac:dyDescent="0.25">
      <c r="A43" s="57">
        <v>179</v>
      </c>
      <c r="B43" s="57">
        <v>0</v>
      </c>
    </row>
    <row r="44" spans="1:2" x14ac:dyDescent="0.25">
      <c r="A44" s="57">
        <v>119</v>
      </c>
      <c r="B44" s="57">
        <v>0</v>
      </c>
    </row>
    <row r="45" spans="1:2" x14ac:dyDescent="0.25">
      <c r="A45" s="57">
        <v>208</v>
      </c>
      <c r="B45" s="57">
        <v>0</v>
      </c>
    </row>
    <row r="46" spans="1:2" x14ac:dyDescent="0.25">
      <c r="A46" s="57">
        <v>133</v>
      </c>
      <c r="B46" s="57">
        <v>0</v>
      </c>
    </row>
    <row r="47" spans="1:2" x14ac:dyDescent="0.25">
      <c r="A47" s="57">
        <v>222</v>
      </c>
      <c r="B47" s="57">
        <v>0</v>
      </c>
    </row>
    <row r="48" spans="1:2" x14ac:dyDescent="0.25">
      <c r="A48" s="57">
        <v>132</v>
      </c>
      <c r="B48" s="57">
        <v>0</v>
      </c>
    </row>
    <row r="49" spans="1:2" x14ac:dyDescent="0.25">
      <c r="A49" s="57">
        <v>221</v>
      </c>
      <c r="B49" s="57">
        <v>0</v>
      </c>
    </row>
    <row r="50" spans="1:2" x14ac:dyDescent="0.25">
      <c r="A50" s="57">
        <v>191</v>
      </c>
      <c r="B50" s="57">
        <v>20</v>
      </c>
    </row>
    <row r="51" spans="1:2" x14ac:dyDescent="0.25">
      <c r="A51" s="57">
        <v>220</v>
      </c>
      <c r="B51" s="57">
        <v>0</v>
      </c>
    </row>
    <row r="52" spans="1:2" x14ac:dyDescent="0.25">
      <c r="A52" s="57">
        <v>190</v>
      </c>
      <c r="B52" s="57">
        <v>0</v>
      </c>
    </row>
    <row r="53" spans="1:2" x14ac:dyDescent="0.25">
      <c r="A53" s="57">
        <v>130</v>
      </c>
      <c r="B53" s="57">
        <v>0</v>
      </c>
    </row>
    <row r="54" spans="1:2" x14ac:dyDescent="0.25">
      <c r="A54" s="57">
        <v>219</v>
      </c>
      <c r="B54" s="57" t="s">
        <v>580</v>
      </c>
    </row>
    <row r="55" spans="1:2" x14ac:dyDescent="0.25">
      <c r="A55" s="57">
        <v>189</v>
      </c>
      <c r="B55" s="57" t="s">
        <v>568</v>
      </c>
    </row>
    <row r="56" spans="1:2" x14ac:dyDescent="0.25">
      <c r="A56" s="57">
        <v>129</v>
      </c>
      <c r="B56" s="57">
        <v>0</v>
      </c>
    </row>
    <row r="57" spans="1:2" x14ac:dyDescent="0.25">
      <c r="A57" s="57">
        <v>218</v>
      </c>
      <c r="B57" s="57">
        <v>0</v>
      </c>
    </row>
    <row r="58" spans="1:2" x14ac:dyDescent="0.25">
      <c r="A58" s="57">
        <v>188</v>
      </c>
      <c r="B58" s="57">
        <v>0</v>
      </c>
    </row>
    <row r="59" spans="1:2" x14ac:dyDescent="0.25">
      <c r="A59" s="57">
        <v>128</v>
      </c>
      <c r="B59" s="57">
        <v>0</v>
      </c>
    </row>
    <row r="60" spans="1:2" x14ac:dyDescent="0.25">
      <c r="A60" s="57">
        <v>217</v>
      </c>
      <c r="B60" s="57">
        <v>0</v>
      </c>
    </row>
    <row r="61" spans="1:2" x14ac:dyDescent="0.25">
      <c r="A61" s="57">
        <v>187</v>
      </c>
      <c r="B61" s="57">
        <v>0</v>
      </c>
    </row>
    <row r="62" spans="1:2" x14ac:dyDescent="0.25">
      <c r="A62" s="57">
        <v>216</v>
      </c>
      <c r="B62" s="57">
        <v>0</v>
      </c>
    </row>
    <row r="63" spans="1:2" x14ac:dyDescent="0.25">
      <c r="A63" s="57">
        <v>186</v>
      </c>
      <c r="B63" s="57">
        <v>0</v>
      </c>
    </row>
    <row r="64" spans="1:2" x14ac:dyDescent="0.25">
      <c r="A64" s="57">
        <v>126</v>
      </c>
      <c r="B64" s="57">
        <v>0</v>
      </c>
    </row>
    <row r="65" spans="1:2" x14ac:dyDescent="0.25">
      <c r="A65" s="57">
        <v>228</v>
      </c>
      <c r="B65" s="57" t="s">
        <v>568</v>
      </c>
    </row>
    <row r="66" spans="1:2" x14ac:dyDescent="0.25">
      <c r="A66" s="57">
        <v>142</v>
      </c>
      <c r="B66" s="57" t="s">
        <v>568</v>
      </c>
    </row>
    <row r="67" spans="1:2" x14ac:dyDescent="0.25">
      <c r="A67" s="57">
        <v>139</v>
      </c>
      <c r="B67" s="57">
        <v>0</v>
      </c>
    </row>
    <row r="68" spans="1:2" x14ac:dyDescent="0.25">
      <c r="A68" s="57">
        <v>138</v>
      </c>
      <c r="B68" s="57">
        <v>0</v>
      </c>
    </row>
    <row r="69" spans="1:2" x14ac:dyDescent="0.25">
      <c r="A69" s="57">
        <v>227</v>
      </c>
      <c r="B69" s="57">
        <v>0</v>
      </c>
    </row>
    <row r="70" spans="1:2" x14ac:dyDescent="0.25">
      <c r="A70" s="57">
        <v>137</v>
      </c>
      <c r="B70" s="57">
        <v>10</v>
      </c>
    </row>
    <row r="71" spans="1:2" x14ac:dyDescent="0.25">
      <c r="A71" s="57">
        <v>226</v>
      </c>
      <c r="B71" s="57">
        <v>0</v>
      </c>
    </row>
    <row r="72" spans="1:2" x14ac:dyDescent="0.25">
      <c r="A72" s="57">
        <v>196</v>
      </c>
      <c r="B72" s="57">
        <v>0</v>
      </c>
    </row>
    <row r="73" spans="1:2" x14ac:dyDescent="0.25">
      <c r="A73" s="57">
        <v>136</v>
      </c>
      <c r="B73" s="57">
        <v>0</v>
      </c>
    </row>
    <row r="74" spans="1:2" x14ac:dyDescent="0.25">
      <c r="A74" s="57">
        <v>225</v>
      </c>
      <c r="B74" s="57">
        <v>0</v>
      </c>
    </row>
    <row r="75" spans="1:2" x14ac:dyDescent="0.25">
      <c r="A75" s="57">
        <v>195</v>
      </c>
      <c r="B75" s="57">
        <v>40</v>
      </c>
    </row>
    <row r="76" spans="1:2" x14ac:dyDescent="0.25">
      <c r="A76" s="57">
        <v>192</v>
      </c>
      <c r="B76" s="57">
        <v>0</v>
      </c>
    </row>
    <row r="77" spans="1:2" x14ac:dyDescent="0.25">
      <c r="A77" s="57">
        <v>135</v>
      </c>
      <c r="B77" s="57">
        <v>0</v>
      </c>
    </row>
    <row r="78" spans="1:2" x14ac:dyDescent="0.25">
      <c r="A78" s="57">
        <v>224</v>
      </c>
      <c r="B78" s="57">
        <v>0</v>
      </c>
    </row>
    <row r="79" spans="1:2" x14ac:dyDescent="0.25">
      <c r="A79" s="57">
        <v>194</v>
      </c>
      <c r="B79" s="57">
        <v>0</v>
      </c>
    </row>
    <row r="80" spans="1:2" x14ac:dyDescent="0.25">
      <c r="A80" s="57">
        <v>134</v>
      </c>
      <c r="B80" s="57">
        <v>0</v>
      </c>
    </row>
    <row r="81" spans="1:2" x14ac:dyDescent="0.25">
      <c r="A81" s="57">
        <v>223</v>
      </c>
      <c r="B81" s="57">
        <v>0</v>
      </c>
    </row>
    <row r="82" spans="1:2" x14ac:dyDescent="0.25">
      <c r="A82" s="57">
        <v>193</v>
      </c>
      <c r="B82" s="57">
        <v>0</v>
      </c>
    </row>
    <row r="83" spans="1:2" x14ac:dyDescent="0.25">
      <c r="A83" s="57"/>
      <c r="B83" s="57"/>
    </row>
    <row r="84" spans="1:2" x14ac:dyDescent="0.25">
      <c r="A84" s="57"/>
      <c r="B84" s="57"/>
    </row>
    <row r="85" spans="1:2" x14ac:dyDescent="0.25">
      <c r="A85" s="57"/>
      <c r="B85" s="57"/>
    </row>
    <row r="86" spans="1:2" x14ac:dyDescent="0.25">
      <c r="A86" s="57"/>
      <c r="B86" s="57"/>
    </row>
    <row r="87" spans="1:2" x14ac:dyDescent="0.25">
      <c r="A87" s="57"/>
      <c r="B87" s="57"/>
    </row>
    <row r="88" spans="1:2" x14ac:dyDescent="0.25">
      <c r="A88" s="57"/>
      <c r="B88" s="57"/>
    </row>
    <row r="89" spans="1:2" x14ac:dyDescent="0.25">
      <c r="A89" s="57"/>
      <c r="B89" s="57"/>
    </row>
    <row r="90" spans="1:2" x14ac:dyDescent="0.25">
      <c r="A90" s="57"/>
      <c r="B90" s="57"/>
    </row>
    <row r="91" spans="1:2" x14ac:dyDescent="0.25">
      <c r="A91" s="57"/>
      <c r="B91" s="57"/>
    </row>
    <row r="92" spans="1:2" x14ac:dyDescent="0.25">
      <c r="A92" s="57"/>
      <c r="B92" s="57"/>
    </row>
    <row r="93" spans="1:2" x14ac:dyDescent="0.25">
      <c r="A93" s="57"/>
      <c r="B93" s="57"/>
    </row>
    <row r="94" spans="1:2" x14ac:dyDescent="0.25">
      <c r="A94" s="57"/>
      <c r="B94" s="57"/>
    </row>
    <row r="95" spans="1:2" x14ac:dyDescent="0.25">
      <c r="A95" s="57"/>
      <c r="B95" s="57"/>
    </row>
    <row r="96" spans="1:2" x14ac:dyDescent="0.25">
      <c r="A96" s="57"/>
      <c r="B96" s="57"/>
    </row>
    <row r="97" spans="1:2" x14ac:dyDescent="0.25">
      <c r="A97" s="57"/>
      <c r="B97" s="57"/>
    </row>
    <row r="98" spans="1:2" x14ac:dyDescent="0.25">
      <c r="A98" s="57"/>
      <c r="B98" s="57"/>
    </row>
    <row r="99" spans="1:2" x14ac:dyDescent="0.25">
      <c r="A99" s="57"/>
      <c r="B99" s="57"/>
    </row>
    <row r="100" spans="1:2" x14ac:dyDescent="0.25">
      <c r="A100" s="57"/>
      <c r="B100" s="57"/>
    </row>
    <row r="101" spans="1:2" x14ac:dyDescent="0.25">
      <c r="A101" s="57"/>
      <c r="B101" s="57"/>
    </row>
    <row r="102" spans="1:2" x14ac:dyDescent="0.25">
      <c r="A102" s="57"/>
      <c r="B102" s="57"/>
    </row>
    <row r="103" spans="1:2" x14ac:dyDescent="0.25">
      <c r="A103" s="57"/>
      <c r="B103" s="57"/>
    </row>
    <row r="104" spans="1:2" x14ac:dyDescent="0.25">
      <c r="A104" s="57"/>
      <c r="B104" s="57"/>
    </row>
    <row r="105" spans="1:2" x14ac:dyDescent="0.25">
      <c r="A105" s="57"/>
      <c r="B105" s="57"/>
    </row>
    <row r="106" spans="1:2" x14ac:dyDescent="0.25">
      <c r="A106" s="57"/>
      <c r="B106" s="57"/>
    </row>
    <row r="107" spans="1:2" x14ac:dyDescent="0.25">
      <c r="A107" s="57"/>
      <c r="B107" s="57"/>
    </row>
    <row r="108" spans="1:2" x14ac:dyDescent="0.25">
      <c r="A108" s="57"/>
      <c r="B108" s="57"/>
    </row>
    <row r="109" spans="1:2" x14ac:dyDescent="0.25">
      <c r="A109" s="57"/>
      <c r="B109" s="57"/>
    </row>
    <row r="110" spans="1:2" x14ac:dyDescent="0.25">
      <c r="A110" s="57"/>
      <c r="B110" s="57"/>
    </row>
    <row r="111" spans="1:2" x14ac:dyDescent="0.25">
      <c r="A111" s="57"/>
      <c r="B111" s="57"/>
    </row>
    <row r="112" spans="1:2" x14ac:dyDescent="0.25">
      <c r="A112" s="57"/>
      <c r="B112" s="57"/>
    </row>
    <row r="113" spans="1:2" x14ac:dyDescent="0.25">
      <c r="A113" s="57"/>
      <c r="B113" s="57"/>
    </row>
    <row r="114" spans="1:2" x14ac:dyDescent="0.25">
      <c r="A114" s="57"/>
      <c r="B114" s="57"/>
    </row>
    <row r="115" spans="1:2" x14ac:dyDescent="0.25">
      <c r="A115" s="57"/>
      <c r="B115" s="57"/>
    </row>
    <row r="116" spans="1:2" x14ac:dyDescent="0.25">
      <c r="A116" s="57"/>
      <c r="B116" s="57"/>
    </row>
    <row r="117" spans="1:2" x14ac:dyDescent="0.25">
      <c r="A117" s="57"/>
      <c r="B117" s="57"/>
    </row>
    <row r="118" spans="1:2" x14ac:dyDescent="0.25">
      <c r="A118" s="57"/>
      <c r="B118" s="57"/>
    </row>
    <row r="119" spans="1:2" x14ac:dyDescent="0.25">
      <c r="A119" s="57"/>
      <c r="B119" s="57"/>
    </row>
    <row r="120" spans="1:2" x14ac:dyDescent="0.25">
      <c r="A120" s="57"/>
      <c r="B120" s="57"/>
    </row>
    <row r="121" spans="1:2" x14ac:dyDescent="0.25">
      <c r="A121" s="57"/>
      <c r="B121" s="57"/>
    </row>
    <row r="122" spans="1:2" x14ac:dyDescent="0.25">
      <c r="A122" s="57"/>
      <c r="B122" s="57"/>
    </row>
    <row r="123" spans="1:2" x14ac:dyDescent="0.25">
      <c r="A123" s="57"/>
      <c r="B123" s="57"/>
    </row>
    <row r="124" spans="1:2" x14ac:dyDescent="0.25">
      <c r="A124" s="57"/>
      <c r="B124" s="57"/>
    </row>
    <row r="125" spans="1:2" x14ac:dyDescent="0.25">
      <c r="A125" s="57"/>
      <c r="B125" s="57"/>
    </row>
    <row r="126" spans="1:2" x14ac:dyDescent="0.25">
      <c r="A126" s="57"/>
      <c r="B126" s="57"/>
    </row>
    <row r="127" spans="1:2" x14ac:dyDescent="0.25">
      <c r="A127" s="57"/>
      <c r="B127" s="57"/>
    </row>
    <row r="128" spans="1:2" x14ac:dyDescent="0.25">
      <c r="A128" s="57"/>
      <c r="B128" s="57"/>
    </row>
    <row r="129" spans="1:2" x14ac:dyDescent="0.25">
      <c r="A129" s="57"/>
      <c r="B129" s="57"/>
    </row>
    <row r="130" spans="1:2" x14ac:dyDescent="0.25">
      <c r="A130" s="57"/>
      <c r="B130" s="5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96E5"/>
  </sheetPr>
  <dimension ref="A1:B130"/>
  <sheetViews>
    <sheetView workbookViewId="0">
      <pane ySplit="1" topLeftCell="A17" activePane="bottomLeft" state="frozen"/>
      <selection activeCell="H34" sqref="H34"/>
      <selection pane="bottomLeft" activeCell="C34" sqref="C34"/>
    </sheetView>
  </sheetViews>
  <sheetFormatPr defaultRowHeight="15" x14ac:dyDescent="0.25"/>
  <cols>
    <col min="1" max="2" width="14.140625" style="55" customWidth="1"/>
  </cols>
  <sheetData>
    <row r="1" spans="1:2" x14ac:dyDescent="0.25">
      <c r="A1" s="56" t="s">
        <v>23</v>
      </c>
      <c r="B1" s="56" t="s">
        <v>13</v>
      </c>
    </row>
    <row r="2" spans="1:2" x14ac:dyDescent="0.25">
      <c r="A2" s="57">
        <v>281</v>
      </c>
      <c r="B2" s="57">
        <v>0</v>
      </c>
    </row>
    <row r="3" spans="1:2" x14ac:dyDescent="0.25">
      <c r="A3" s="57">
        <v>282</v>
      </c>
      <c r="B3" s="57">
        <v>0</v>
      </c>
    </row>
    <row r="4" spans="1:2" x14ac:dyDescent="0.25">
      <c r="A4" s="57">
        <v>283</v>
      </c>
      <c r="B4" s="57">
        <v>0</v>
      </c>
    </row>
    <row r="5" spans="1:2" x14ac:dyDescent="0.25">
      <c r="A5" s="57">
        <v>284</v>
      </c>
      <c r="B5" s="57">
        <v>0</v>
      </c>
    </row>
    <row r="6" spans="1:2" x14ac:dyDescent="0.25">
      <c r="A6" s="57">
        <v>285</v>
      </c>
      <c r="B6" s="57">
        <v>0</v>
      </c>
    </row>
    <row r="7" spans="1:2" x14ac:dyDescent="0.25">
      <c r="A7" s="57">
        <v>288</v>
      </c>
      <c r="B7" s="57">
        <v>20</v>
      </c>
    </row>
    <row r="8" spans="1:2" x14ac:dyDescent="0.25">
      <c r="A8" s="57">
        <v>289</v>
      </c>
      <c r="B8" s="57">
        <v>0</v>
      </c>
    </row>
    <row r="9" spans="1:2" x14ac:dyDescent="0.25">
      <c r="A9" s="57">
        <v>262</v>
      </c>
      <c r="B9" s="57">
        <v>0</v>
      </c>
    </row>
    <row r="10" spans="1:2" x14ac:dyDescent="0.25">
      <c r="A10" s="57">
        <v>462</v>
      </c>
      <c r="B10" s="57">
        <v>20</v>
      </c>
    </row>
    <row r="11" spans="1:2" x14ac:dyDescent="0.25">
      <c r="A11" s="57">
        <v>463</v>
      </c>
      <c r="B11" s="57">
        <v>0</v>
      </c>
    </row>
    <row r="12" spans="1:2" x14ac:dyDescent="0.25">
      <c r="A12" s="57">
        <v>464</v>
      </c>
      <c r="B12" s="57">
        <v>0</v>
      </c>
    </row>
    <row r="13" spans="1:2" x14ac:dyDescent="0.25">
      <c r="A13" s="57">
        <v>466</v>
      </c>
      <c r="B13" s="57">
        <v>0</v>
      </c>
    </row>
    <row r="14" spans="1:2" x14ac:dyDescent="0.25">
      <c r="A14" s="57">
        <v>467</v>
      </c>
      <c r="B14" s="57">
        <v>0</v>
      </c>
    </row>
    <row r="15" spans="1:2" x14ac:dyDescent="0.25">
      <c r="A15" s="57">
        <v>468</v>
      </c>
      <c r="B15" s="57" t="s">
        <v>580</v>
      </c>
    </row>
    <row r="16" spans="1:2" x14ac:dyDescent="0.25">
      <c r="A16" s="57">
        <v>465</v>
      </c>
      <c r="B16" s="57">
        <v>0</v>
      </c>
    </row>
    <row r="17" spans="1:2" x14ac:dyDescent="0.25">
      <c r="A17" s="57">
        <v>469</v>
      </c>
      <c r="B17" s="57">
        <v>0</v>
      </c>
    </row>
    <row r="18" spans="1:2" x14ac:dyDescent="0.25">
      <c r="A18" s="57">
        <v>470</v>
      </c>
      <c r="B18" s="57">
        <v>0</v>
      </c>
    </row>
    <row r="19" spans="1:2" x14ac:dyDescent="0.25">
      <c r="A19" s="57">
        <v>471</v>
      </c>
      <c r="B19" s="57">
        <v>0</v>
      </c>
    </row>
    <row r="20" spans="1:2" x14ac:dyDescent="0.25">
      <c r="A20" s="57">
        <v>472</v>
      </c>
      <c r="B20" s="57">
        <v>0</v>
      </c>
    </row>
    <row r="21" spans="1:2" x14ac:dyDescent="0.25">
      <c r="A21" s="57">
        <v>473</v>
      </c>
      <c r="B21" s="57">
        <v>0</v>
      </c>
    </row>
    <row r="22" spans="1:2" x14ac:dyDescent="0.25">
      <c r="A22" s="57">
        <v>474</v>
      </c>
      <c r="B22" s="57">
        <v>0</v>
      </c>
    </row>
    <row r="23" spans="1:2" x14ac:dyDescent="0.25">
      <c r="A23" s="57">
        <v>475</v>
      </c>
      <c r="B23" s="57">
        <v>0</v>
      </c>
    </row>
    <row r="24" spans="1:2" x14ac:dyDescent="0.25">
      <c r="A24" s="57">
        <v>476</v>
      </c>
      <c r="B24" s="57">
        <v>0</v>
      </c>
    </row>
    <row r="25" spans="1:2" x14ac:dyDescent="0.25">
      <c r="A25" s="57">
        <v>477</v>
      </c>
      <c r="B25" s="57">
        <v>0</v>
      </c>
    </row>
    <row r="26" spans="1:2" x14ac:dyDescent="0.25">
      <c r="A26" s="57">
        <v>478</v>
      </c>
      <c r="B26" s="57">
        <v>0</v>
      </c>
    </row>
    <row r="27" spans="1:2" x14ac:dyDescent="0.25">
      <c r="A27" s="57">
        <v>479</v>
      </c>
      <c r="B27" s="57">
        <v>0</v>
      </c>
    </row>
    <row r="28" spans="1:2" x14ac:dyDescent="0.25">
      <c r="A28" s="57">
        <v>480</v>
      </c>
      <c r="B28" s="57">
        <v>0</v>
      </c>
    </row>
    <row r="29" spans="1:2" x14ac:dyDescent="0.25">
      <c r="A29" s="57">
        <v>481</v>
      </c>
      <c r="B29" s="57" t="s">
        <v>568</v>
      </c>
    </row>
    <row r="30" spans="1:2" x14ac:dyDescent="0.25">
      <c r="A30" s="57">
        <v>482</v>
      </c>
      <c r="B30" s="57">
        <v>0</v>
      </c>
    </row>
    <row r="31" spans="1:2" x14ac:dyDescent="0.25">
      <c r="A31" s="57">
        <v>483</v>
      </c>
      <c r="B31" s="57">
        <v>0</v>
      </c>
    </row>
    <row r="32" spans="1:2" x14ac:dyDescent="0.25">
      <c r="A32" s="57">
        <v>484</v>
      </c>
      <c r="B32" s="57">
        <v>0</v>
      </c>
    </row>
    <row r="33" spans="1:2" x14ac:dyDescent="0.25">
      <c r="A33" s="57">
        <v>485</v>
      </c>
      <c r="B33" s="57">
        <v>0</v>
      </c>
    </row>
    <row r="34" spans="1:2" x14ac:dyDescent="0.25">
      <c r="A34" s="57">
        <v>487</v>
      </c>
      <c r="B34" s="57">
        <v>0</v>
      </c>
    </row>
    <row r="35" spans="1:2" x14ac:dyDescent="0.25">
      <c r="A35" s="57">
        <v>488</v>
      </c>
      <c r="B35" s="57">
        <v>0</v>
      </c>
    </row>
    <row r="36" spans="1:2" x14ac:dyDescent="0.25">
      <c r="A36" s="57">
        <v>489</v>
      </c>
      <c r="B36" s="57" t="s">
        <v>568</v>
      </c>
    </row>
    <row r="37" spans="1:2" x14ac:dyDescent="0.25">
      <c r="A37" s="57"/>
      <c r="B37" s="57"/>
    </row>
    <row r="38" spans="1:2" x14ac:dyDescent="0.25">
      <c r="A38" s="57"/>
      <c r="B38" s="57"/>
    </row>
    <row r="39" spans="1:2" x14ac:dyDescent="0.25">
      <c r="A39" s="57"/>
      <c r="B39" s="57"/>
    </row>
    <row r="40" spans="1:2" x14ac:dyDescent="0.25">
      <c r="A40" s="57"/>
      <c r="B40" s="57"/>
    </row>
    <row r="41" spans="1:2" x14ac:dyDescent="0.25">
      <c r="A41" s="57"/>
      <c r="B41" s="57"/>
    </row>
    <row r="42" spans="1:2" x14ac:dyDescent="0.25">
      <c r="A42" s="57"/>
      <c r="B42" s="57"/>
    </row>
    <row r="43" spans="1:2" x14ac:dyDescent="0.25">
      <c r="A43" s="57"/>
      <c r="B43" s="57"/>
    </row>
    <row r="44" spans="1:2" x14ac:dyDescent="0.25">
      <c r="A44" s="57"/>
      <c r="B44" s="57"/>
    </row>
    <row r="45" spans="1:2" x14ac:dyDescent="0.25">
      <c r="A45" s="57"/>
      <c r="B45" s="57"/>
    </row>
    <row r="46" spans="1:2" x14ac:dyDescent="0.25">
      <c r="A46" s="57"/>
      <c r="B46" s="57"/>
    </row>
    <row r="47" spans="1:2" x14ac:dyDescent="0.25">
      <c r="A47" s="57"/>
      <c r="B47" s="57"/>
    </row>
    <row r="48" spans="1:2" x14ac:dyDescent="0.25">
      <c r="A48" s="57"/>
      <c r="B48" s="57"/>
    </row>
    <row r="49" spans="1:2" x14ac:dyDescent="0.25">
      <c r="A49" s="57"/>
      <c r="B49" s="57"/>
    </row>
    <row r="50" spans="1:2" x14ac:dyDescent="0.25">
      <c r="A50" s="57"/>
      <c r="B50" s="57"/>
    </row>
    <row r="51" spans="1:2" x14ac:dyDescent="0.25">
      <c r="A51" s="57"/>
      <c r="B51" s="57"/>
    </row>
    <row r="52" spans="1:2" x14ac:dyDescent="0.25">
      <c r="A52" s="57"/>
      <c r="B52" s="57"/>
    </row>
    <row r="53" spans="1:2" x14ac:dyDescent="0.25">
      <c r="A53" s="57"/>
      <c r="B53" s="57"/>
    </row>
    <row r="54" spans="1:2" x14ac:dyDescent="0.25">
      <c r="A54" s="57"/>
      <c r="B54" s="57"/>
    </row>
    <row r="55" spans="1:2" x14ac:dyDescent="0.25">
      <c r="A55" s="57"/>
      <c r="B55" s="57"/>
    </row>
    <row r="56" spans="1:2" x14ac:dyDescent="0.25">
      <c r="A56" s="57"/>
      <c r="B56" s="57"/>
    </row>
    <row r="57" spans="1:2" x14ac:dyDescent="0.25">
      <c r="A57" s="57"/>
      <c r="B57" s="57"/>
    </row>
    <row r="58" spans="1:2" x14ac:dyDescent="0.25">
      <c r="A58" s="57"/>
      <c r="B58" s="57"/>
    </row>
    <row r="59" spans="1:2" x14ac:dyDescent="0.25">
      <c r="A59" s="57"/>
      <c r="B59" s="57"/>
    </row>
    <row r="60" spans="1:2" x14ac:dyDescent="0.25">
      <c r="A60" s="57"/>
      <c r="B60" s="57"/>
    </row>
    <row r="61" spans="1:2" x14ac:dyDescent="0.25">
      <c r="A61" s="57"/>
      <c r="B61" s="57"/>
    </row>
    <row r="62" spans="1:2" x14ac:dyDescent="0.25">
      <c r="A62" s="57"/>
      <c r="B62" s="57"/>
    </row>
    <row r="63" spans="1:2" x14ac:dyDescent="0.25">
      <c r="A63" s="57"/>
      <c r="B63" s="57"/>
    </row>
    <row r="64" spans="1:2" x14ac:dyDescent="0.25">
      <c r="A64" s="57"/>
      <c r="B64" s="57"/>
    </row>
    <row r="65" spans="1:2" x14ac:dyDescent="0.25">
      <c r="A65" s="57"/>
      <c r="B65" s="57"/>
    </row>
    <row r="66" spans="1:2" x14ac:dyDescent="0.25">
      <c r="A66" s="57"/>
      <c r="B66" s="57"/>
    </row>
    <row r="67" spans="1:2" x14ac:dyDescent="0.25">
      <c r="A67" s="57"/>
      <c r="B67" s="57"/>
    </row>
    <row r="68" spans="1:2" x14ac:dyDescent="0.25">
      <c r="A68" s="57"/>
      <c r="B68" s="57"/>
    </row>
    <row r="69" spans="1:2" x14ac:dyDescent="0.25">
      <c r="A69" s="57"/>
      <c r="B69" s="57"/>
    </row>
    <row r="70" spans="1:2" x14ac:dyDescent="0.25">
      <c r="A70" s="57"/>
      <c r="B70" s="57"/>
    </row>
    <row r="71" spans="1:2" x14ac:dyDescent="0.25">
      <c r="A71" s="57"/>
      <c r="B71" s="57"/>
    </row>
    <row r="72" spans="1:2" x14ac:dyDescent="0.25">
      <c r="A72" s="57"/>
      <c r="B72" s="57"/>
    </row>
    <row r="73" spans="1:2" x14ac:dyDescent="0.25">
      <c r="A73" s="57"/>
      <c r="B73" s="57"/>
    </row>
    <row r="74" spans="1:2" x14ac:dyDescent="0.25">
      <c r="A74" s="57"/>
      <c r="B74" s="57"/>
    </row>
    <row r="75" spans="1:2" x14ac:dyDescent="0.25">
      <c r="A75" s="57"/>
      <c r="B75" s="57"/>
    </row>
    <row r="76" spans="1:2" x14ac:dyDescent="0.25">
      <c r="A76" s="57"/>
      <c r="B76" s="57"/>
    </row>
    <row r="77" spans="1:2" x14ac:dyDescent="0.25">
      <c r="A77" s="57"/>
      <c r="B77" s="57"/>
    </row>
    <row r="78" spans="1:2" x14ac:dyDescent="0.25">
      <c r="A78" s="57"/>
      <c r="B78" s="57"/>
    </row>
    <row r="79" spans="1:2" x14ac:dyDescent="0.25">
      <c r="A79" s="57"/>
      <c r="B79" s="57"/>
    </row>
    <row r="80" spans="1:2" x14ac:dyDescent="0.25">
      <c r="A80" s="57"/>
      <c r="B80" s="57"/>
    </row>
    <row r="81" spans="1:2" x14ac:dyDescent="0.25">
      <c r="A81" s="57"/>
      <c r="B81" s="57"/>
    </row>
    <row r="82" spans="1:2" x14ac:dyDescent="0.25">
      <c r="A82" s="57"/>
      <c r="B82" s="57"/>
    </row>
    <row r="83" spans="1:2" x14ac:dyDescent="0.25">
      <c r="A83" s="57"/>
      <c r="B83" s="57"/>
    </row>
    <row r="84" spans="1:2" x14ac:dyDescent="0.25">
      <c r="A84" s="57"/>
      <c r="B84" s="57"/>
    </row>
    <row r="85" spans="1:2" x14ac:dyDescent="0.25">
      <c r="A85" s="57"/>
      <c r="B85" s="57"/>
    </row>
    <row r="86" spans="1:2" x14ac:dyDescent="0.25">
      <c r="A86" s="57"/>
      <c r="B86" s="57"/>
    </row>
    <row r="87" spans="1:2" x14ac:dyDescent="0.25">
      <c r="A87" s="57"/>
      <c r="B87" s="57"/>
    </row>
    <row r="88" spans="1:2" x14ac:dyDescent="0.25">
      <c r="A88" s="57"/>
      <c r="B88" s="57"/>
    </row>
    <row r="89" spans="1:2" x14ac:dyDescent="0.25">
      <c r="A89" s="57"/>
      <c r="B89" s="57"/>
    </row>
    <row r="90" spans="1:2" x14ac:dyDescent="0.25">
      <c r="A90" s="57"/>
      <c r="B90" s="57"/>
    </row>
    <row r="91" spans="1:2" x14ac:dyDescent="0.25">
      <c r="A91" s="57"/>
      <c r="B91" s="57"/>
    </row>
    <row r="92" spans="1:2" x14ac:dyDescent="0.25">
      <c r="A92" s="57"/>
      <c r="B92" s="57"/>
    </row>
    <row r="93" spans="1:2" x14ac:dyDescent="0.25">
      <c r="A93" s="57"/>
      <c r="B93" s="57"/>
    </row>
    <row r="94" spans="1:2" x14ac:dyDescent="0.25">
      <c r="A94" s="57"/>
      <c r="B94" s="57"/>
    </row>
    <row r="95" spans="1:2" x14ac:dyDescent="0.25">
      <c r="A95" s="57"/>
      <c r="B95" s="57"/>
    </row>
    <row r="96" spans="1:2" x14ac:dyDescent="0.25">
      <c r="A96" s="57"/>
      <c r="B96" s="57"/>
    </row>
    <row r="97" spans="1:2" x14ac:dyDescent="0.25">
      <c r="A97" s="57"/>
      <c r="B97" s="57"/>
    </row>
    <row r="98" spans="1:2" x14ac:dyDescent="0.25">
      <c r="A98" s="57"/>
      <c r="B98" s="57"/>
    </row>
    <row r="99" spans="1:2" x14ac:dyDescent="0.25">
      <c r="A99" s="57"/>
      <c r="B99" s="57"/>
    </row>
    <row r="100" spans="1:2" x14ac:dyDescent="0.25">
      <c r="A100" s="57"/>
      <c r="B100" s="57"/>
    </row>
    <row r="101" spans="1:2" x14ac:dyDescent="0.25">
      <c r="A101" s="57"/>
      <c r="B101" s="57"/>
    </row>
    <row r="102" spans="1:2" x14ac:dyDescent="0.25">
      <c r="A102" s="57"/>
      <c r="B102" s="57"/>
    </row>
    <row r="103" spans="1:2" x14ac:dyDescent="0.25">
      <c r="A103" s="57"/>
      <c r="B103" s="57"/>
    </row>
    <row r="104" spans="1:2" x14ac:dyDescent="0.25">
      <c r="A104" s="57"/>
      <c r="B104" s="57"/>
    </row>
    <row r="105" spans="1:2" x14ac:dyDescent="0.25">
      <c r="A105" s="57"/>
      <c r="B105" s="57"/>
    </row>
    <row r="106" spans="1:2" x14ac:dyDescent="0.25">
      <c r="A106" s="57"/>
      <c r="B106" s="57"/>
    </row>
    <row r="107" spans="1:2" x14ac:dyDescent="0.25">
      <c r="A107" s="57"/>
      <c r="B107" s="57"/>
    </row>
    <row r="108" spans="1:2" x14ac:dyDescent="0.25">
      <c r="A108" s="57"/>
      <c r="B108" s="57"/>
    </row>
    <row r="109" spans="1:2" x14ac:dyDescent="0.25">
      <c r="A109" s="57"/>
      <c r="B109" s="57"/>
    </row>
    <row r="110" spans="1:2" x14ac:dyDescent="0.25">
      <c r="A110" s="57"/>
      <c r="B110" s="57"/>
    </row>
    <row r="111" spans="1:2" x14ac:dyDescent="0.25">
      <c r="A111" s="57"/>
      <c r="B111" s="57"/>
    </row>
    <row r="112" spans="1:2" x14ac:dyDescent="0.25">
      <c r="A112" s="57"/>
      <c r="B112" s="57"/>
    </row>
    <row r="113" spans="1:2" x14ac:dyDescent="0.25">
      <c r="A113" s="57"/>
      <c r="B113" s="57"/>
    </row>
    <row r="114" spans="1:2" x14ac:dyDescent="0.25">
      <c r="A114" s="57"/>
      <c r="B114" s="57"/>
    </row>
    <row r="115" spans="1:2" x14ac:dyDescent="0.25">
      <c r="A115" s="57"/>
      <c r="B115" s="57"/>
    </row>
    <row r="116" spans="1:2" x14ac:dyDescent="0.25">
      <c r="A116" s="57"/>
      <c r="B116" s="57"/>
    </row>
    <row r="117" spans="1:2" x14ac:dyDescent="0.25">
      <c r="A117" s="57"/>
      <c r="B117" s="57"/>
    </row>
    <row r="118" spans="1:2" x14ac:dyDescent="0.25">
      <c r="A118" s="57"/>
      <c r="B118" s="57"/>
    </row>
    <row r="119" spans="1:2" x14ac:dyDescent="0.25">
      <c r="A119" s="57"/>
      <c r="B119" s="57"/>
    </row>
    <row r="120" spans="1:2" x14ac:dyDescent="0.25">
      <c r="A120" s="57"/>
      <c r="B120" s="57"/>
    </row>
    <row r="121" spans="1:2" x14ac:dyDescent="0.25">
      <c r="A121" s="57"/>
      <c r="B121" s="57"/>
    </row>
    <row r="122" spans="1:2" x14ac:dyDescent="0.25">
      <c r="A122" s="57"/>
      <c r="B122" s="57"/>
    </row>
    <row r="123" spans="1:2" x14ac:dyDescent="0.25">
      <c r="A123" s="57"/>
      <c r="B123" s="57"/>
    </row>
    <row r="124" spans="1:2" x14ac:dyDescent="0.25">
      <c r="A124" s="57"/>
      <c r="B124" s="57"/>
    </row>
    <row r="125" spans="1:2" x14ac:dyDescent="0.25">
      <c r="A125" s="57"/>
      <c r="B125" s="57"/>
    </row>
    <row r="126" spans="1:2" x14ac:dyDescent="0.25">
      <c r="A126" s="57"/>
      <c r="B126" s="57"/>
    </row>
    <row r="127" spans="1:2" x14ac:dyDescent="0.25">
      <c r="A127" s="57"/>
      <c r="B127" s="57"/>
    </row>
    <row r="128" spans="1:2" x14ac:dyDescent="0.25">
      <c r="A128" s="57"/>
      <c r="B128" s="57"/>
    </row>
    <row r="129" spans="1:2" x14ac:dyDescent="0.25">
      <c r="A129" s="57"/>
      <c r="B129" s="57"/>
    </row>
    <row r="130" spans="1:2" x14ac:dyDescent="0.25">
      <c r="A130" s="57"/>
      <c r="B130" s="5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130"/>
  <sheetViews>
    <sheetView workbookViewId="0">
      <pane ySplit="1" topLeftCell="A60" activePane="bottomLeft" state="frozen"/>
      <selection activeCell="H34" sqref="H34"/>
      <selection pane="bottomLeft" activeCell="B62" sqref="B62"/>
    </sheetView>
  </sheetViews>
  <sheetFormatPr defaultRowHeight="15" x14ac:dyDescent="0.25"/>
  <cols>
    <col min="1" max="2" width="14.140625" style="55" customWidth="1"/>
  </cols>
  <sheetData>
    <row r="1" spans="1:2" x14ac:dyDescent="0.25">
      <c r="A1" s="56" t="s">
        <v>23</v>
      </c>
      <c r="B1" s="56" t="s">
        <v>13</v>
      </c>
    </row>
    <row r="2" spans="1:2" x14ac:dyDescent="0.25">
      <c r="A2" s="57">
        <v>302</v>
      </c>
      <c r="B2" s="57" t="s">
        <v>580</v>
      </c>
    </row>
    <row r="3" spans="1:2" x14ac:dyDescent="0.25">
      <c r="A3" s="57">
        <v>318</v>
      </c>
      <c r="B3" s="57">
        <v>0</v>
      </c>
    </row>
    <row r="4" spans="1:2" x14ac:dyDescent="0.25">
      <c r="A4" s="57">
        <v>319</v>
      </c>
      <c r="B4" s="57">
        <v>0</v>
      </c>
    </row>
    <row r="5" spans="1:2" x14ac:dyDescent="0.25">
      <c r="A5" s="57">
        <v>320</v>
      </c>
      <c r="B5" s="57">
        <v>0</v>
      </c>
    </row>
    <row r="6" spans="1:2" x14ac:dyDescent="0.25">
      <c r="A6" s="57">
        <v>321</v>
      </c>
      <c r="B6" s="57">
        <v>0</v>
      </c>
    </row>
    <row r="7" spans="1:2" x14ac:dyDescent="0.25">
      <c r="A7" s="57">
        <v>322</v>
      </c>
      <c r="B7" s="57">
        <v>0</v>
      </c>
    </row>
    <row r="8" spans="1:2" x14ac:dyDescent="0.25">
      <c r="A8" s="57">
        <v>323</v>
      </c>
      <c r="B8" s="57">
        <v>40</v>
      </c>
    </row>
    <row r="9" spans="1:2" x14ac:dyDescent="0.25">
      <c r="A9" s="57">
        <v>324</v>
      </c>
      <c r="B9" s="57">
        <v>20</v>
      </c>
    </row>
    <row r="10" spans="1:2" x14ac:dyDescent="0.25">
      <c r="A10" s="57">
        <v>357</v>
      </c>
      <c r="B10" s="57" t="s">
        <v>568</v>
      </c>
    </row>
    <row r="11" spans="1:2" x14ac:dyDescent="0.25">
      <c r="A11" s="57">
        <v>360</v>
      </c>
      <c r="B11" s="57">
        <v>0</v>
      </c>
    </row>
    <row r="12" spans="1:2" x14ac:dyDescent="0.25">
      <c r="A12" s="57">
        <v>361</v>
      </c>
      <c r="B12" s="57" t="s">
        <v>568</v>
      </c>
    </row>
    <row r="13" spans="1:2" x14ac:dyDescent="0.25">
      <c r="A13" s="57">
        <v>363</v>
      </c>
      <c r="B13" s="57">
        <v>0</v>
      </c>
    </row>
    <row r="14" spans="1:2" x14ac:dyDescent="0.25">
      <c r="A14" s="57">
        <v>408</v>
      </c>
      <c r="B14" s="57">
        <v>0</v>
      </c>
    </row>
    <row r="15" spans="1:2" x14ac:dyDescent="0.25">
      <c r="A15" s="57">
        <v>409</v>
      </c>
      <c r="B15" s="57">
        <v>40</v>
      </c>
    </row>
    <row r="16" spans="1:2" x14ac:dyDescent="0.25">
      <c r="A16" s="57">
        <v>410</v>
      </c>
      <c r="B16" s="57">
        <v>0</v>
      </c>
    </row>
    <row r="17" spans="1:2" x14ac:dyDescent="0.25">
      <c r="A17" s="57">
        <v>412</v>
      </c>
      <c r="B17" s="57">
        <v>0</v>
      </c>
    </row>
    <row r="18" spans="1:2" x14ac:dyDescent="0.25">
      <c r="A18" s="57">
        <v>413</v>
      </c>
      <c r="B18" s="57">
        <v>0</v>
      </c>
    </row>
    <row r="19" spans="1:2" x14ac:dyDescent="0.25">
      <c r="A19" s="57">
        <v>311</v>
      </c>
      <c r="B19" s="57">
        <v>0</v>
      </c>
    </row>
    <row r="20" spans="1:2" x14ac:dyDescent="0.25">
      <c r="A20" s="57">
        <v>312</v>
      </c>
      <c r="B20" s="57">
        <v>0</v>
      </c>
    </row>
    <row r="21" spans="1:2" x14ac:dyDescent="0.25">
      <c r="A21" s="57">
        <v>314</v>
      </c>
      <c r="B21" s="57">
        <v>0</v>
      </c>
    </row>
    <row r="22" spans="1:2" x14ac:dyDescent="0.25">
      <c r="A22" s="57">
        <v>315</v>
      </c>
      <c r="B22" s="57">
        <v>60</v>
      </c>
    </row>
    <row r="23" spans="1:2" x14ac:dyDescent="0.25">
      <c r="A23" s="57">
        <v>316</v>
      </c>
      <c r="B23" s="57">
        <v>0</v>
      </c>
    </row>
    <row r="24" spans="1:2" x14ac:dyDescent="0.25">
      <c r="A24" s="57">
        <v>317</v>
      </c>
      <c r="B24" s="57">
        <v>0</v>
      </c>
    </row>
    <row r="25" spans="1:2" x14ac:dyDescent="0.25">
      <c r="A25" s="57">
        <v>401</v>
      </c>
      <c r="B25" s="57" t="s">
        <v>580</v>
      </c>
    </row>
    <row r="26" spans="1:2" x14ac:dyDescent="0.25">
      <c r="A26" s="57">
        <v>402</v>
      </c>
      <c r="B26" s="57">
        <v>0</v>
      </c>
    </row>
    <row r="27" spans="1:2" x14ac:dyDescent="0.25">
      <c r="A27" s="57">
        <v>403</v>
      </c>
      <c r="B27" s="57">
        <v>0</v>
      </c>
    </row>
    <row r="28" spans="1:2" x14ac:dyDescent="0.25">
      <c r="A28" s="57">
        <v>404</v>
      </c>
      <c r="B28" s="57">
        <v>0</v>
      </c>
    </row>
    <row r="29" spans="1:2" x14ac:dyDescent="0.25">
      <c r="A29" s="57">
        <v>405</v>
      </c>
      <c r="B29" s="57">
        <v>0</v>
      </c>
    </row>
    <row r="30" spans="1:2" x14ac:dyDescent="0.25">
      <c r="A30" s="57">
        <v>406</v>
      </c>
      <c r="B30" s="57">
        <v>0</v>
      </c>
    </row>
    <row r="31" spans="1:2" x14ac:dyDescent="0.25">
      <c r="A31" s="57">
        <v>407</v>
      </c>
      <c r="B31" s="57">
        <v>0</v>
      </c>
    </row>
    <row r="32" spans="1:2" x14ac:dyDescent="0.25">
      <c r="A32" s="57">
        <v>351</v>
      </c>
      <c r="B32" s="57">
        <v>0</v>
      </c>
    </row>
    <row r="33" spans="1:2" x14ac:dyDescent="0.25">
      <c r="A33" s="57">
        <v>352</v>
      </c>
      <c r="B33" s="57">
        <v>0</v>
      </c>
    </row>
    <row r="34" spans="1:2" x14ac:dyDescent="0.25">
      <c r="A34" s="57">
        <v>353</v>
      </c>
      <c r="B34" s="57" t="s">
        <v>568</v>
      </c>
    </row>
    <row r="35" spans="1:2" x14ac:dyDescent="0.25">
      <c r="A35" s="57">
        <v>354</v>
      </c>
      <c r="B35" s="57">
        <v>0</v>
      </c>
    </row>
    <row r="36" spans="1:2" x14ac:dyDescent="0.25">
      <c r="A36" s="57">
        <v>355</v>
      </c>
      <c r="B36" s="57">
        <v>0</v>
      </c>
    </row>
    <row r="37" spans="1:2" x14ac:dyDescent="0.25">
      <c r="A37" s="57">
        <v>356</v>
      </c>
      <c r="B37" s="57">
        <v>0</v>
      </c>
    </row>
    <row r="38" spans="1:2" x14ac:dyDescent="0.25">
      <c r="A38" s="57">
        <v>358</v>
      </c>
      <c r="B38" s="57">
        <v>0</v>
      </c>
    </row>
    <row r="39" spans="1:2" x14ac:dyDescent="0.25">
      <c r="A39" s="57">
        <v>359</v>
      </c>
      <c r="B39" s="57">
        <v>0</v>
      </c>
    </row>
    <row r="40" spans="1:2" x14ac:dyDescent="0.25">
      <c r="A40" s="57">
        <v>291</v>
      </c>
      <c r="B40" s="57">
        <v>20</v>
      </c>
    </row>
    <row r="41" spans="1:2" x14ac:dyDescent="0.25">
      <c r="A41" s="57">
        <v>292</v>
      </c>
      <c r="B41" s="57">
        <v>0</v>
      </c>
    </row>
    <row r="42" spans="1:2" x14ac:dyDescent="0.25">
      <c r="A42" s="57">
        <v>293</v>
      </c>
      <c r="B42" s="57" t="s">
        <v>568</v>
      </c>
    </row>
    <row r="43" spans="1:2" x14ac:dyDescent="0.25">
      <c r="A43" s="57">
        <v>294</v>
      </c>
      <c r="B43" s="57">
        <v>0</v>
      </c>
    </row>
    <row r="44" spans="1:2" x14ac:dyDescent="0.25">
      <c r="A44" s="57">
        <v>295</v>
      </c>
      <c r="B44" s="57" t="s">
        <v>568</v>
      </c>
    </row>
    <row r="45" spans="1:2" x14ac:dyDescent="0.25">
      <c r="A45" s="57">
        <v>300</v>
      </c>
      <c r="B45" s="57">
        <v>0</v>
      </c>
    </row>
    <row r="46" spans="1:2" x14ac:dyDescent="0.25">
      <c r="A46" s="57">
        <v>414</v>
      </c>
      <c r="B46" s="57">
        <v>0</v>
      </c>
    </row>
    <row r="47" spans="1:2" x14ac:dyDescent="0.25">
      <c r="A47" s="57">
        <v>297</v>
      </c>
      <c r="B47" s="57">
        <v>0</v>
      </c>
    </row>
    <row r="48" spans="1:2" x14ac:dyDescent="0.25">
      <c r="A48" s="57">
        <v>298</v>
      </c>
      <c r="B48" s="57" t="s">
        <v>568</v>
      </c>
    </row>
    <row r="49" spans="1:2" x14ac:dyDescent="0.25">
      <c r="A49" s="57">
        <v>301</v>
      </c>
      <c r="B49" s="57">
        <v>0</v>
      </c>
    </row>
    <row r="50" spans="1:2" x14ac:dyDescent="0.25">
      <c r="A50" s="57">
        <v>326</v>
      </c>
      <c r="B50" s="57">
        <v>0</v>
      </c>
    </row>
    <row r="51" spans="1:2" x14ac:dyDescent="0.25">
      <c r="A51" s="57">
        <v>329</v>
      </c>
      <c r="B51" s="57">
        <v>0</v>
      </c>
    </row>
    <row r="52" spans="1:2" x14ac:dyDescent="0.25">
      <c r="A52" s="57">
        <v>330</v>
      </c>
      <c r="B52" s="57">
        <v>0</v>
      </c>
    </row>
    <row r="53" spans="1:2" x14ac:dyDescent="0.25">
      <c r="A53" s="57">
        <v>331</v>
      </c>
      <c r="B53" s="57">
        <v>0</v>
      </c>
    </row>
    <row r="54" spans="1:2" x14ac:dyDescent="0.25">
      <c r="A54" s="57">
        <v>325</v>
      </c>
      <c r="B54" s="57">
        <v>0</v>
      </c>
    </row>
    <row r="55" spans="1:2" x14ac:dyDescent="0.25">
      <c r="A55" s="57">
        <v>365</v>
      </c>
      <c r="B55" s="57">
        <v>0</v>
      </c>
    </row>
    <row r="56" spans="1:2" x14ac:dyDescent="0.25">
      <c r="A56" s="57">
        <v>366</v>
      </c>
      <c r="B56" s="57">
        <v>0</v>
      </c>
    </row>
    <row r="57" spans="1:2" x14ac:dyDescent="0.25">
      <c r="A57" s="57">
        <v>369</v>
      </c>
      <c r="B57" s="57">
        <v>0</v>
      </c>
    </row>
    <row r="58" spans="1:2" x14ac:dyDescent="0.25">
      <c r="A58" s="57">
        <v>370</v>
      </c>
      <c r="B58" s="57">
        <v>0</v>
      </c>
    </row>
    <row r="59" spans="1:2" x14ac:dyDescent="0.25">
      <c r="A59" s="57">
        <v>415</v>
      </c>
      <c r="B59" s="57">
        <v>0</v>
      </c>
    </row>
    <row r="60" spans="1:2" x14ac:dyDescent="0.25">
      <c r="A60" s="57">
        <v>416</v>
      </c>
      <c r="B60" s="57">
        <v>20</v>
      </c>
    </row>
    <row r="61" spans="1:2" x14ac:dyDescent="0.25">
      <c r="A61" s="57">
        <v>417</v>
      </c>
      <c r="B61" s="57">
        <v>0</v>
      </c>
    </row>
    <row r="62" spans="1:2" x14ac:dyDescent="0.25">
      <c r="A62" s="57">
        <v>418</v>
      </c>
      <c r="B62" s="57" t="s">
        <v>568</v>
      </c>
    </row>
    <row r="63" spans="1:2" x14ac:dyDescent="0.25">
      <c r="A63" s="57">
        <v>420</v>
      </c>
      <c r="B63" s="57">
        <v>0</v>
      </c>
    </row>
    <row r="64" spans="1:2" x14ac:dyDescent="0.25">
      <c r="A64" s="57">
        <v>425</v>
      </c>
      <c r="B64" s="57">
        <v>0</v>
      </c>
    </row>
    <row r="65" spans="1:2" x14ac:dyDescent="0.25">
      <c r="A65" s="57">
        <v>427</v>
      </c>
      <c r="B65" s="57">
        <v>0</v>
      </c>
    </row>
    <row r="66" spans="1:2" x14ac:dyDescent="0.25">
      <c r="A66" s="57">
        <v>429</v>
      </c>
      <c r="B66" s="57">
        <v>0</v>
      </c>
    </row>
    <row r="67" spans="1:2" x14ac:dyDescent="0.25">
      <c r="A67" s="57">
        <v>430</v>
      </c>
      <c r="B67" s="57">
        <v>0</v>
      </c>
    </row>
    <row r="68" spans="1:2" x14ac:dyDescent="0.25">
      <c r="A68" s="57">
        <v>338</v>
      </c>
      <c r="B68" s="57">
        <v>0</v>
      </c>
    </row>
    <row r="69" spans="1:2" x14ac:dyDescent="0.25">
      <c r="A69" s="57">
        <v>340</v>
      </c>
      <c r="B69" s="57">
        <v>0</v>
      </c>
    </row>
    <row r="70" spans="1:2" x14ac:dyDescent="0.25">
      <c r="A70" s="57">
        <v>341</v>
      </c>
      <c r="B70" s="57">
        <v>0</v>
      </c>
    </row>
    <row r="71" spans="1:2" x14ac:dyDescent="0.25">
      <c r="A71" s="57">
        <v>342</v>
      </c>
      <c r="B71" s="57">
        <v>0</v>
      </c>
    </row>
    <row r="72" spans="1:2" x14ac:dyDescent="0.25">
      <c r="A72" s="57">
        <v>376</v>
      </c>
      <c r="B72" s="57">
        <v>0</v>
      </c>
    </row>
    <row r="73" spans="1:2" x14ac:dyDescent="0.25">
      <c r="A73" s="57">
        <v>381</v>
      </c>
      <c r="B73" s="57">
        <v>0</v>
      </c>
    </row>
    <row r="74" spans="1:2" x14ac:dyDescent="0.25">
      <c r="A74" s="57">
        <v>382</v>
      </c>
      <c r="B74" s="57">
        <v>0</v>
      </c>
    </row>
    <row r="75" spans="1:2" x14ac:dyDescent="0.25">
      <c r="A75" s="57">
        <v>335</v>
      </c>
      <c r="B75" s="57">
        <v>20</v>
      </c>
    </row>
    <row r="76" spans="1:2" x14ac:dyDescent="0.25">
      <c r="A76" s="57">
        <v>367</v>
      </c>
      <c r="B76" s="57" t="s">
        <v>568</v>
      </c>
    </row>
    <row r="77" spans="1:2" x14ac:dyDescent="0.25">
      <c r="A77" s="57">
        <v>334</v>
      </c>
      <c r="B77" s="57" t="s">
        <v>568</v>
      </c>
    </row>
    <row r="78" spans="1:2" x14ac:dyDescent="0.25">
      <c r="A78" s="57">
        <v>435</v>
      </c>
      <c r="B78" s="57">
        <v>0</v>
      </c>
    </row>
    <row r="79" spans="1:2" x14ac:dyDescent="0.25">
      <c r="A79" s="57">
        <v>362</v>
      </c>
      <c r="B79" s="57">
        <v>0</v>
      </c>
    </row>
    <row r="80" spans="1:2" x14ac:dyDescent="0.25">
      <c r="A80" s="57">
        <v>434</v>
      </c>
      <c r="B80" s="57">
        <v>0</v>
      </c>
    </row>
    <row r="81" spans="1:2" x14ac:dyDescent="0.25">
      <c r="A81" s="57">
        <v>433</v>
      </c>
      <c r="B81" s="57">
        <v>0</v>
      </c>
    </row>
    <row r="82" spans="1:2" x14ac:dyDescent="0.25">
      <c r="A82" s="57">
        <v>384</v>
      </c>
      <c r="B82" s="57">
        <v>0</v>
      </c>
    </row>
    <row r="83" spans="1:2" x14ac:dyDescent="0.25">
      <c r="A83" s="57">
        <v>383</v>
      </c>
      <c r="B83" s="57">
        <v>0</v>
      </c>
    </row>
    <row r="84" spans="1:2" x14ac:dyDescent="0.25">
      <c r="A84" s="57">
        <v>379</v>
      </c>
      <c r="B84" s="57">
        <v>0</v>
      </c>
    </row>
    <row r="85" spans="1:2" x14ac:dyDescent="0.25">
      <c r="A85" s="57">
        <v>432</v>
      </c>
      <c r="B85" s="57">
        <v>0</v>
      </c>
    </row>
    <row r="86" spans="1:2" x14ac:dyDescent="0.25">
      <c r="A86" s="57">
        <v>426</v>
      </c>
      <c r="B86" s="57">
        <v>0</v>
      </c>
    </row>
    <row r="87" spans="1:2" x14ac:dyDescent="0.25">
      <c r="A87" s="57">
        <v>339</v>
      </c>
      <c r="B87" s="57">
        <v>0</v>
      </c>
    </row>
    <row r="88" spans="1:2" x14ac:dyDescent="0.25">
      <c r="A88" s="57">
        <v>377</v>
      </c>
      <c r="B88" s="57">
        <v>0</v>
      </c>
    </row>
    <row r="89" spans="1:2" x14ac:dyDescent="0.25">
      <c r="A89" s="57">
        <v>380</v>
      </c>
      <c r="B89" s="57">
        <v>0</v>
      </c>
    </row>
    <row r="90" spans="1:2" x14ac:dyDescent="0.25">
      <c r="A90" s="57">
        <v>378</v>
      </c>
      <c r="B90" s="57">
        <v>0</v>
      </c>
    </row>
    <row r="91" spans="1:2" x14ac:dyDescent="0.25">
      <c r="A91" s="57">
        <v>428</v>
      </c>
      <c r="B91" s="57">
        <v>0</v>
      </c>
    </row>
    <row r="92" spans="1:2" x14ac:dyDescent="0.25">
      <c r="A92" s="57">
        <v>374</v>
      </c>
      <c r="B92" s="57">
        <v>0</v>
      </c>
    </row>
    <row r="93" spans="1:2" x14ac:dyDescent="0.25">
      <c r="A93" s="57">
        <v>336</v>
      </c>
      <c r="B93" s="57">
        <v>0</v>
      </c>
    </row>
    <row r="94" spans="1:2" x14ac:dyDescent="0.25">
      <c r="A94" s="57">
        <v>337</v>
      </c>
      <c r="B94" s="57">
        <v>0</v>
      </c>
    </row>
    <row r="95" spans="1:2" x14ac:dyDescent="0.25">
      <c r="A95" s="57">
        <v>333</v>
      </c>
      <c r="B95" s="57">
        <v>0</v>
      </c>
    </row>
    <row r="96" spans="1:2" x14ac:dyDescent="0.25">
      <c r="A96" s="57">
        <v>375</v>
      </c>
      <c r="B96" s="57">
        <v>0</v>
      </c>
    </row>
    <row r="97" spans="1:2" x14ac:dyDescent="0.25">
      <c r="A97" s="57">
        <v>372</v>
      </c>
      <c r="B97" s="57">
        <v>0</v>
      </c>
    </row>
    <row r="98" spans="1:2" x14ac:dyDescent="0.25">
      <c r="A98" s="57">
        <v>332</v>
      </c>
      <c r="B98" s="57">
        <v>0</v>
      </c>
    </row>
    <row r="99" spans="1:2" x14ac:dyDescent="0.25">
      <c r="A99" s="57">
        <v>373</v>
      </c>
      <c r="B99" s="57">
        <v>0</v>
      </c>
    </row>
    <row r="100" spans="1:2" x14ac:dyDescent="0.25">
      <c r="A100" s="57">
        <v>328</v>
      </c>
      <c r="B100" s="57">
        <v>0</v>
      </c>
    </row>
    <row r="101" spans="1:2" x14ac:dyDescent="0.25">
      <c r="A101" s="57"/>
      <c r="B101" s="57"/>
    </row>
    <row r="102" spans="1:2" x14ac:dyDescent="0.25">
      <c r="A102" s="57"/>
      <c r="B102" s="57"/>
    </row>
    <row r="103" spans="1:2" x14ac:dyDescent="0.25">
      <c r="A103" s="57"/>
      <c r="B103" s="57"/>
    </row>
    <row r="104" spans="1:2" x14ac:dyDescent="0.25">
      <c r="A104" s="57"/>
      <c r="B104" s="57"/>
    </row>
    <row r="105" spans="1:2" x14ac:dyDescent="0.25">
      <c r="A105" s="57"/>
      <c r="B105" s="57"/>
    </row>
    <row r="106" spans="1:2" x14ac:dyDescent="0.25">
      <c r="A106" s="57"/>
      <c r="B106" s="57"/>
    </row>
    <row r="107" spans="1:2" x14ac:dyDescent="0.25">
      <c r="A107" s="57"/>
      <c r="B107" s="57"/>
    </row>
    <row r="108" spans="1:2" x14ac:dyDescent="0.25">
      <c r="A108" s="57"/>
      <c r="B108" s="57"/>
    </row>
    <row r="109" spans="1:2" x14ac:dyDescent="0.25">
      <c r="A109" s="57"/>
      <c r="B109" s="57"/>
    </row>
    <row r="110" spans="1:2" x14ac:dyDescent="0.25">
      <c r="A110" s="57"/>
      <c r="B110" s="57"/>
    </row>
    <row r="111" spans="1:2" x14ac:dyDescent="0.25">
      <c r="A111" s="57"/>
      <c r="B111" s="57"/>
    </row>
    <row r="112" spans="1:2" x14ac:dyDescent="0.25">
      <c r="A112" s="57"/>
      <c r="B112" s="57"/>
    </row>
    <row r="113" spans="1:2" x14ac:dyDescent="0.25">
      <c r="A113" s="57"/>
      <c r="B113" s="57"/>
    </row>
    <row r="114" spans="1:2" x14ac:dyDescent="0.25">
      <c r="A114" s="57"/>
      <c r="B114" s="57"/>
    </row>
    <row r="115" spans="1:2" x14ac:dyDescent="0.25">
      <c r="A115" s="57"/>
      <c r="B115" s="57"/>
    </row>
    <row r="116" spans="1:2" x14ac:dyDescent="0.25">
      <c r="A116" s="57"/>
      <c r="B116" s="57"/>
    </row>
    <row r="117" spans="1:2" x14ac:dyDescent="0.25">
      <c r="A117" s="57"/>
      <c r="B117" s="57"/>
    </row>
    <row r="118" spans="1:2" x14ac:dyDescent="0.25">
      <c r="A118" s="57"/>
      <c r="B118" s="57"/>
    </row>
    <row r="119" spans="1:2" x14ac:dyDescent="0.25">
      <c r="A119" s="57"/>
      <c r="B119" s="57"/>
    </row>
    <row r="120" spans="1:2" x14ac:dyDescent="0.25">
      <c r="A120" s="57"/>
      <c r="B120" s="57"/>
    </row>
    <row r="121" spans="1:2" x14ac:dyDescent="0.25">
      <c r="A121" s="57"/>
      <c r="B121" s="57"/>
    </row>
    <row r="122" spans="1:2" x14ac:dyDescent="0.25">
      <c r="A122" s="57"/>
      <c r="B122" s="57"/>
    </row>
    <row r="123" spans="1:2" x14ac:dyDescent="0.25">
      <c r="A123" s="57"/>
      <c r="B123" s="57"/>
    </row>
    <row r="124" spans="1:2" x14ac:dyDescent="0.25">
      <c r="A124" s="57"/>
      <c r="B124" s="57"/>
    </row>
    <row r="125" spans="1:2" x14ac:dyDescent="0.25">
      <c r="A125" s="57"/>
      <c r="B125" s="57"/>
    </row>
    <row r="126" spans="1:2" x14ac:dyDescent="0.25">
      <c r="A126" s="57"/>
      <c r="B126" s="57"/>
    </row>
    <row r="127" spans="1:2" x14ac:dyDescent="0.25">
      <c r="A127" s="57"/>
      <c r="B127" s="57"/>
    </row>
    <row r="128" spans="1:2" x14ac:dyDescent="0.25">
      <c r="A128" s="57"/>
      <c r="B128" s="57"/>
    </row>
    <row r="129" spans="1:2" x14ac:dyDescent="0.25">
      <c r="A129" s="57"/>
      <c r="B129" s="57"/>
    </row>
    <row r="130" spans="1:2" x14ac:dyDescent="0.25">
      <c r="A130" s="57"/>
      <c r="B130" s="5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00"/>
  <sheetViews>
    <sheetView workbookViewId="0">
      <pane ySplit="1" topLeftCell="A61" activePane="bottomLeft" state="frozen"/>
      <selection pane="bottomLeft" activeCell="D61" sqref="D61"/>
    </sheetView>
  </sheetViews>
  <sheetFormatPr defaultRowHeight="15" x14ac:dyDescent="0.25"/>
  <cols>
    <col min="1" max="1" width="14.140625" style="55" customWidth="1"/>
    <col min="2" max="2" width="14.140625" style="67" customWidth="1"/>
    <col min="3" max="4" width="13.5703125" customWidth="1"/>
    <col min="6" max="6" width="16.85546875" bestFit="1" customWidth="1"/>
    <col min="7" max="7" width="11" customWidth="1"/>
  </cols>
  <sheetData>
    <row r="1" spans="1:7" x14ac:dyDescent="0.25">
      <c r="A1" s="56" t="s">
        <v>23</v>
      </c>
      <c r="B1" s="65" t="s">
        <v>16</v>
      </c>
      <c r="F1" s="69" t="s">
        <v>537</v>
      </c>
      <c r="G1" s="70">
        <v>4.57</v>
      </c>
    </row>
    <row r="2" spans="1:7" x14ac:dyDescent="0.25">
      <c r="A2" s="57">
        <v>111</v>
      </c>
      <c r="B2" s="66">
        <v>4.49</v>
      </c>
      <c r="C2" s="68">
        <f t="shared" ref="C2" si="0">(ROUNDDOWN(B2,0)*60)+((B2-ROUNDDOWN(B2,0))*100)</f>
        <v>289</v>
      </c>
      <c r="D2" s="71">
        <f>SUMIF('XCT Master (90)'!A:A,$C2,'XCT Master (90)'!B:B)</f>
        <v>0</v>
      </c>
    </row>
    <row r="3" spans="1:7" x14ac:dyDescent="0.25">
      <c r="A3" s="57">
        <v>206</v>
      </c>
      <c r="B3" s="66">
        <v>4.58</v>
      </c>
      <c r="C3" s="68">
        <f t="shared" ref="C3:C66" si="1">(ROUNDDOWN(B3,0)*60)+((B3-ROUNDDOWN(B3,0))*100)</f>
        <v>298</v>
      </c>
      <c r="D3" s="71">
        <f>SUMIF('XCT Master (90)'!A:A,$C3,'XCT Master (90)'!B:B)</f>
        <v>0.4</v>
      </c>
    </row>
    <row r="4" spans="1:7" x14ac:dyDescent="0.25">
      <c r="A4" s="57">
        <v>112</v>
      </c>
      <c r="B4" s="66">
        <v>5.03</v>
      </c>
      <c r="C4" s="68">
        <f t="shared" si="1"/>
        <v>303</v>
      </c>
      <c r="D4" s="71">
        <f>SUMIF('XCT Master (90)'!A:A,$C4,'XCT Master (90)'!B:B)</f>
        <v>2.4</v>
      </c>
    </row>
    <row r="5" spans="1:7" x14ac:dyDescent="0.25">
      <c r="A5" s="57">
        <v>202</v>
      </c>
      <c r="B5" s="66">
        <v>4.3899999999999997</v>
      </c>
      <c r="C5" s="68">
        <f t="shared" si="1"/>
        <v>279</v>
      </c>
      <c r="D5" s="71">
        <f>SUMIF('XCT Master (90)'!A:A,$C5,'XCT Master (90)'!B:B)</f>
        <v>-1.2</v>
      </c>
    </row>
    <row r="6" spans="1:7" x14ac:dyDescent="0.25">
      <c r="A6" s="57">
        <v>173</v>
      </c>
      <c r="B6" s="66">
        <v>4.54</v>
      </c>
      <c r="C6" s="68">
        <f t="shared" si="1"/>
        <v>294</v>
      </c>
      <c r="D6" s="71">
        <f>SUMIF('XCT Master (90)'!A:A,$C6,'XCT Master (90)'!B:B)</f>
        <v>0</v>
      </c>
    </row>
    <row r="7" spans="1:7" x14ac:dyDescent="0.25">
      <c r="A7" s="57">
        <v>114</v>
      </c>
      <c r="B7" s="66">
        <v>4.54</v>
      </c>
      <c r="C7" s="68">
        <f t="shared" si="1"/>
        <v>294</v>
      </c>
      <c r="D7" s="71">
        <f>SUMIF('XCT Master (90)'!A:A,$C7,'XCT Master (90)'!B:B)</f>
        <v>0</v>
      </c>
    </row>
    <row r="8" spans="1:7" x14ac:dyDescent="0.25">
      <c r="A8" s="57">
        <v>203</v>
      </c>
      <c r="B8" s="66">
        <v>4.3899999999999997</v>
      </c>
      <c r="C8" s="68">
        <f t="shared" si="1"/>
        <v>279</v>
      </c>
      <c r="D8" s="71">
        <f>SUMIF('XCT Master (90)'!A:A,$C8,'XCT Master (90)'!B:B)</f>
        <v>-1.2</v>
      </c>
    </row>
    <row r="9" spans="1:7" x14ac:dyDescent="0.25">
      <c r="A9" s="57">
        <v>174</v>
      </c>
      <c r="B9" s="66">
        <v>5.01</v>
      </c>
      <c r="C9" s="68">
        <f t="shared" si="1"/>
        <v>301</v>
      </c>
      <c r="D9" s="71">
        <f>SUMIF('XCT Master (90)'!A:A,$C9,'XCT Master (90)'!B:B)</f>
        <v>1.6</v>
      </c>
    </row>
    <row r="10" spans="1:7" x14ac:dyDescent="0.25">
      <c r="A10" s="57">
        <v>204</v>
      </c>
      <c r="B10" s="66">
        <v>4.3600000000000003</v>
      </c>
      <c r="C10" s="68">
        <f t="shared" si="1"/>
        <v>276</v>
      </c>
      <c r="D10" s="71">
        <f>SUMIF('XCT Master (90)'!A:A,$C10,'XCT Master (90)'!B:B)</f>
        <v>-2.4</v>
      </c>
    </row>
    <row r="11" spans="1:7" x14ac:dyDescent="0.25">
      <c r="A11" s="57">
        <v>115</v>
      </c>
      <c r="B11" s="66">
        <v>4.42</v>
      </c>
      <c r="C11" s="68">
        <f t="shared" si="1"/>
        <v>282</v>
      </c>
      <c r="D11" s="71">
        <f>SUMIF('XCT Master (90)'!A:A,$C11,'XCT Master (90)'!B:B)</f>
        <v>0</v>
      </c>
    </row>
    <row r="12" spans="1:7" x14ac:dyDescent="0.25">
      <c r="A12" s="57">
        <v>209</v>
      </c>
      <c r="B12" s="66">
        <v>4.46</v>
      </c>
      <c r="C12" s="68">
        <f t="shared" si="1"/>
        <v>286</v>
      </c>
      <c r="D12" s="71">
        <f>SUMIF('XCT Master (90)'!A:A,$C12,'XCT Master (90)'!B:B)</f>
        <v>0</v>
      </c>
    </row>
    <row r="13" spans="1:7" x14ac:dyDescent="0.25">
      <c r="A13" s="57">
        <v>205</v>
      </c>
      <c r="B13" s="66">
        <v>4.45</v>
      </c>
      <c r="C13" s="68">
        <f t="shared" si="1"/>
        <v>285</v>
      </c>
      <c r="D13" s="71">
        <f>SUMIF('XCT Master (90)'!A:A,$C13,'XCT Master (90)'!B:B)</f>
        <v>0</v>
      </c>
    </row>
    <row r="14" spans="1:7" x14ac:dyDescent="0.25">
      <c r="A14" s="57">
        <v>116</v>
      </c>
      <c r="B14" s="66">
        <v>4.47</v>
      </c>
      <c r="C14" s="68">
        <f t="shared" si="1"/>
        <v>287</v>
      </c>
      <c r="D14" s="71">
        <f>SUMIF('XCT Master (90)'!A:A,$C14,'XCT Master (90)'!B:B)</f>
        <v>0</v>
      </c>
    </row>
    <row r="15" spans="1:7" x14ac:dyDescent="0.25">
      <c r="A15" s="57">
        <v>176</v>
      </c>
      <c r="B15" s="66">
        <v>4.41</v>
      </c>
      <c r="C15" s="68">
        <f t="shared" si="1"/>
        <v>281</v>
      </c>
      <c r="D15" s="71">
        <f>SUMIF('XCT Master (90)'!A:A,$C15,'XCT Master (90)'!B:B)</f>
        <v>-0.4</v>
      </c>
    </row>
    <row r="16" spans="1:7" x14ac:dyDescent="0.25">
      <c r="A16" s="57">
        <v>172</v>
      </c>
      <c r="B16" s="66">
        <v>5.07</v>
      </c>
      <c r="C16" s="68">
        <f t="shared" si="1"/>
        <v>307</v>
      </c>
      <c r="D16" s="71">
        <f>SUMIF('XCT Master (90)'!A:A,$C16,'XCT Master (90)'!B:B)</f>
        <v>4</v>
      </c>
    </row>
    <row r="17" spans="1:4" x14ac:dyDescent="0.25">
      <c r="A17" s="57">
        <v>117</v>
      </c>
      <c r="B17" s="66">
        <v>4.45</v>
      </c>
      <c r="C17" s="68">
        <f t="shared" si="1"/>
        <v>285</v>
      </c>
      <c r="D17" s="71">
        <f>SUMIF('XCT Master (90)'!A:A,$C17,'XCT Master (90)'!B:B)</f>
        <v>0</v>
      </c>
    </row>
    <row r="18" spans="1:4" x14ac:dyDescent="0.25">
      <c r="A18" s="57">
        <v>177</v>
      </c>
      <c r="B18" s="66">
        <v>4.29</v>
      </c>
      <c r="C18" s="68">
        <f t="shared" si="1"/>
        <v>269</v>
      </c>
      <c r="D18" s="71">
        <f>SUMIF('XCT Master (90)'!A:A,$C18,'XCT Master (90)'!B:B)</f>
        <v>-5.2</v>
      </c>
    </row>
    <row r="19" spans="1:4" x14ac:dyDescent="0.25">
      <c r="A19" s="57">
        <v>207</v>
      </c>
      <c r="B19" s="66">
        <v>4.38</v>
      </c>
      <c r="C19" s="68">
        <f t="shared" si="1"/>
        <v>278</v>
      </c>
      <c r="D19" s="71">
        <f>SUMIF('XCT Master (90)'!A:A,$C19,'XCT Master (90)'!B:B)</f>
        <v>-1.6</v>
      </c>
    </row>
    <row r="20" spans="1:4" x14ac:dyDescent="0.25">
      <c r="A20" s="57">
        <v>118</v>
      </c>
      <c r="B20" s="66">
        <v>4.42</v>
      </c>
      <c r="C20" s="68">
        <f t="shared" si="1"/>
        <v>282</v>
      </c>
      <c r="D20" s="71">
        <f>SUMIF('XCT Master (90)'!A:A,$C20,'XCT Master (90)'!B:B)</f>
        <v>0</v>
      </c>
    </row>
    <row r="21" spans="1:4" x14ac:dyDescent="0.25">
      <c r="A21" s="57">
        <v>178</v>
      </c>
      <c r="B21" s="66">
        <v>4.45</v>
      </c>
      <c r="C21" s="68">
        <f t="shared" si="1"/>
        <v>285</v>
      </c>
      <c r="D21" s="71">
        <f>SUMIF('XCT Master (90)'!A:A,$C21,'XCT Master (90)'!B:B)</f>
        <v>0</v>
      </c>
    </row>
    <row r="22" spans="1:4" x14ac:dyDescent="0.25">
      <c r="A22" s="57">
        <v>173</v>
      </c>
      <c r="B22" s="66">
        <v>4.54</v>
      </c>
      <c r="C22" s="68">
        <f t="shared" si="1"/>
        <v>294</v>
      </c>
      <c r="D22" s="71">
        <f>SUMIF('XCT Master (90)'!A:A,$C22,'XCT Master (90)'!B:B)</f>
        <v>0</v>
      </c>
    </row>
    <row r="23" spans="1:4" x14ac:dyDescent="0.25">
      <c r="A23" s="57">
        <v>174</v>
      </c>
      <c r="B23" s="66">
        <v>5.01</v>
      </c>
      <c r="C23" s="68">
        <f t="shared" si="1"/>
        <v>301</v>
      </c>
      <c r="D23" s="71">
        <f>SUMIF('XCT Master (90)'!A:A,$C23,'XCT Master (90)'!B:B)</f>
        <v>1.6</v>
      </c>
    </row>
    <row r="24" spans="1:4" x14ac:dyDescent="0.25">
      <c r="A24" s="57">
        <v>215</v>
      </c>
      <c r="B24" s="66">
        <v>4.4800000000000004</v>
      </c>
      <c r="C24" s="68">
        <f t="shared" si="1"/>
        <v>288.00000000000006</v>
      </c>
      <c r="D24" s="71">
        <f>SUMIF('XCT Master (90)'!A:A,$C24,'XCT Master (90)'!B:B)</f>
        <v>0</v>
      </c>
    </row>
    <row r="25" spans="1:4" x14ac:dyDescent="0.25">
      <c r="A25" s="57">
        <v>185</v>
      </c>
      <c r="B25" s="66">
        <v>5.26</v>
      </c>
      <c r="C25" s="68">
        <f t="shared" si="1"/>
        <v>326</v>
      </c>
      <c r="D25" s="71">
        <f>SUMIF('XCT Master (90)'!A:A,$C25,'XCT Master (90)'!B:B)</f>
        <v>11.6</v>
      </c>
    </row>
    <row r="26" spans="1:4" x14ac:dyDescent="0.25">
      <c r="A26" s="57">
        <v>125</v>
      </c>
      <c r="B26" s="66">
        <v>5.05</v>
      </c>
      <c r="C26" s="68">
        <f t="shared" si="1"/>
        <v>305</v>
      </c>
      <c r="D26" s="71">
        <f>SUMIF('XCT Master (90)'!A:A,$C26,'XCT Master (90)'!B:B)</f>
        <v>3.2</v>
      </c>
    </row>
    <row r="27" spans="1:4" x14ac:dyDescent="0.25">
      <c r="A27" s="57">
        <v>214</v>
      </c>
      <c r="B27" s="66">
        <v>4.37</v>
      </c>
      <c r="C27" s="68">
        <f t="shared" si="1"/>
        <v>277</v>
      </c>
      <c r="D27" s="71">
        <f>SUMIF('XCT Master (90)'!A:A,$C27,'XCT Master (90)'!B:B)</f>
        <v>-2</v>
      </c>
    </row>
    <row r="28" spans="1:4" x14ac:dyDescent="0.25">
      <c r="A28" s="57">
        <v>211</v>
      </c>
      <c r="B28" s="66">
        <v>5.35</v>
      </c>
      <c r="C28" s="68">
        <f t="shared" si="1"/>
        <v>334.99999999999994</v>
      </c>
      <c r="D28" s="71">
        <f>SUMIF('XCT Master (90)'!A:A,$C28,'XCT Master (90)'!B:B)</f>
        <v>15.2</v>
      </c>
    </row>
    <row r="29" spans="1:4" x14ac:dyDescent="0.25">
      <c r="A29" s="57">
        <v>184</v>
      </c>
      <c r="B29" s="66">
        <v>4.47</v>
      </c>
      <c r="C29" s="68">
        <f t="shared" si="1"/>
        <v>287</v>
      </c>
      <c r="D29" s="71">
        <f>SUMIF('XCT Master (90)'!A:A,$C29,'XCT Master (90)'!B:B)</f>
        <v>0</v>
      </c>
    </row>
    <row r="30" spans="1:4" x14ac:dyDescent="0.25">
      <c r="A30" s="57">
        <v>124</v>
      </c>
      <c r="B30" s="66">
        <v>4.51</v>
      </c>
      <c r="C30" s="68">
        <f t="shared" si="1"/>
        <v>291</v>
      </c>
      <c r="D30" s="71">
        <f>SUMIF('XCT Master (90)'!A:A,$C30,'XCT Master (90)'!B:B)</f>
        <v>0</v>
      </c>
    </row>
    <row r="31" spans="1:4" x14ac:dyDescent="0.25">
      <c r="A31" s="57">
        <v>213</v>
      </c>
      <c r="B31" s="66">
        <v>4.3600000000000003</v>
      </c>
      <c r="C31" s="68">
        <f t="shared" si="1"/>
        <v>276</v>
      </c>
      <c r="D31" s="71">
        <f>SUMIF('XCT Master (90)'!A:A,$C31,'XCT Master (90)'!B:B)</f>
        <v>-2.4</v>
      </c>
    </row>
    <row r="32" spans="1:4" x14ac:dyDescent="0.25">
      <c r="A32" s="57">
        <v>183</v>
      </c>
      <c r="B32" s="66">
        <v>4.49</v>
      </c>
      <c r="C32" s="68">
        <f t="shared" si="1"/>
        <v>289</v>
      </c>
      <c r="D32" s="71">
        <f>SUMIF('XCT Master (90)'!A:A,$C32,'XCT Master (90)'!B:B)</f>
        <v>0</v>
      </c>
    </row>
    <row r="33" spans="1:4" x14ac:dyDescent="0.25">
      <c r="A33" s="57">
        <v>212</v>
      </c>
      <c r="B33" s="66">
        <v>5.01</v>
      </c>
      <c r="C33" s="68">
        <f t="shared" si="1"/>
        <v>301</v>
      </c>
      <c r="D33" s="71">
        <f>SUMIF('XCT Master (90)'!A:A,$C33,'XCT Master (90)'!B:B)</f>
        <v>1.6</v>
      </c>
    </row>
    <row r="34" spans="1:4" x14ac:dyDescent="0.25">
      <c r="A34" s="57">
        <v>182</v>
      </c>
      <c r="B34" s="66">
        <v>5.33</v>
      </c>
      <c r="C34" s="68">
        <f t="shared" si="1"/>
        <v>333</v>
      </c>
      <c r="D34" s="71">
        <f>SUMIF('XCT Master (90)'!A:A,$C34,'XCT Master (90)'!B:B)</f>
        <v>14.4</v>
      </c>
    </row>
    <row r="35" spans="1:4" x14ac:dyDescent="0.25">
      <c r="A35" s="57">
        <v>122</v>
      </c>
      <c r="B35" s="66">
        <v>4.34</v>
      </c>
      <c r="C35" s="68">
        <f t="shared" si="1"/>
        <v>274</v>
      </c>
      <c r="D35" s="71">
        <f>SUMIF('XCT Master (90)'!A:A,$C35,'XCT Master (90)'!B:B)</f>
        <v>-3.2</v>
      </c>
    </row>
    <row r="36" spans="1:4" x14ac:dyDescent="0.25">
      <c r="A36" s="57">
        <v>121</v>
      </c>
      <c r="B36" s="66">
        <v>4.37</v>
      </c>
      <c r="C36" s="68">
        <f t="shared" si="1"/>
        <v>277</v>
      </c>
      <c r="D36" s="71">
        <f>SUMIF('XCT Master (90)'!A:A,$C36,'XCT Master (90)'!B:B)</f>
        <v>-2</v>
      </c>
    </row>
    <row r="37" spans="1:4" x14ac:dyDescent="0.25">
      <c r="A37" s="57">
        <v>181</v>
      </c>
      <c r="B37" s="66" t="s">
        <v>568</v>
      </c>
      <c r="C37" s="68" t="e">
        <f t="shared" si="1"/>
        <v>#VALUE!</v>
      </c>
      <c r="D37" s="71">
        <f>SUMIF('XCT Master (90)'!A:A,$C37,'XCT Master (90)'!B:B)</f>
        <v>0</v>
      </c>
    </row>
    <row r="38" spans="1:4" x14ac:dyDescent="0.25">
      <c r="A38" s="57">
        <v>210</v>
      </c>
      <c r="B38" s="66">
        <v>5.01</v>
      </c>
      <c r="C38" s="68">
        <f t="shared" si="1"/>
        <v>301</v>
      </c>
      <c r="D38" s="71">
        <f>SUMIF('XCT Master (90)'!A:A,$C38,'XCT Master (90)'!B:B)</f>
        <v>1.6</v>
      </c>
    </row>
    <row r="39" spans="1:4" x14ac:dyDescent="0.25">
      <c r="A39" s="57">
        <v>180</v>
      </c>
      <c r="B39" s="66">
        <v>4.57</v>
      </c>
      <c r="C39" s="68">
        <f t="shared" si="1"/>
        <v>297</v>
      </c>
      <c r="D39" s="71">
        <f>SUMIF('XCT Master (90)'!A:A,$C39,'XCT Master (90)'!B:B)</f>
        <v>0</v>
      </c>
    </row>
    <row r="40" spans="1:4" x14ac:dyDescent="0.25">
      <c r="A40" s="57">
        <v>159</v>
      </c>
      <c r="B40" s="66">
        <v>4.51</v>
      </c>
      <c r="C40" s="68">
        <f t="shared" si="1"/>
        <v>291</v>
      </c>
      <c r="D40" s="71">
        <f>SUMIF('XCT Master (90)'!A:A,$C40,'XCT Master (90)'!B:B)</f>
        <v>0</v>
      </c>
    </row>
    <row r="41" spans="1:4" x14ac:dyDescent="0.25">
      <c r="A41" s="57">
        <v>119</v>
      </c>
      <c r="B41" s="66">
        <v>4.54</v>
      </c>
      <c r="C41" s="68">
        <f t="shared" si="1"/>
        <v>294</v>
      </c>
      <c r="D41" s="71">
        <f>SUMIF('XCT Master (90)'!A:A,$C41,'XCT Master (90)'!B:B)</f>
        <v>0</v>
      </c>
    </row>
    <row r="42" spans="1:4" x14ac:dyDescent="0.25">
      <c r="A42" s="57">
        <v>208</v>
      </c>
      <c r="B42" s="66">
        <v>4.54</v>
      </c>
      <c r="C42" s="68">
        <f t="shared" si="1"/>
        <v>294</v>
      </c>
      <c r="D42" s="71">
        <f>SUMIF('XCT Master (90)'!A:A,$C42,'XCT Master (90)'!B:B)</f>
        <v>0</v>
      </c>
    </row>
    <row r="43" spans="1:4" x14ac:dyDescent="0.25">
      <c r="A43" s="57">
        <v>179</v>
      </c>
      <c r="B43" s="66">
        <v>4.51</v>
      </c>
      <c r="C43" s="68">
        <f t="shared" si="1"/>
        <v>291</v>
      </c>
      <c r="D43" s="71">
        <f>SUMIF('XCT Master (90)'!A:A,$C43,'XCT Master (90)'!B:B)</f>
        <v>0</v>
      </c>
    </row>
    <row r="44" spans="1:4" x14ac:dyDescent="0.25">
      <c r="A44" s="57">
        <v>133</v>
      </c>
      <c r="B44" s="66">
        <v>4.49</v>
      </c>
      <c r="C44" s="68">
        <f t="shared" si="1"/>
        <v>289</v>
      </c>
      <c r="D44" s="71">
        <f>SUMIF('XCT Master (90)'!A:A,$C44,'XCT Master (90)'!B:B)</f>
        <v>0</v>
      </c>
    </row>
    <row r="45" spans="1:4" x14ac:dyDescent="0.25">
      <c r="A45" s="57">
        <v>222</v>
      </c>
      <c r="B45" s="66">
        <v>5.0199999999999996</v>
      </c>
      <c r="C45" s="68">
        <f t="shared" si="1"/>
        <v>301.99999999999994</v>
      </c>
      <c r="D45" s="71">
        <f>SUMIF('XCT Master (90)'!A:A,$C45,'XCT Master (90)'!B:B)</f>
        <v>2</v>
      </c>
    </row>
    <row r="46" spans="1:4" x14ac:dyDescent="0.25">
      <c r="A46" s="57">
        <v>132</v>
      </c>
      <c r="B46" s="66">
        <v>4.51</v>
      </c>
      <c r="C46" s="68">
        <f t="shared" si="1"/>
        <v>291</v>
      </c>
      <c r="D46" s="71">
        <f>SUMIF('XCT Master (90)'!A:A,$C46,'XCT Master (90)'!B:B)</f>
        <v>0</v>
      </c>
    </row>
    <row r="47" spans="1:4" x14ac:dyDescent="0.25">
      <c r="A47" s="57">
        <v>221</v>
      </c>
      <c r="B47" s="66">
        <v>5.13</v>
      </c>
      <c r="C47" s="68">
        <f t="shared" si="1"/>
        <v>313</v>
      </c>
      <c r="D47" s="71">
        <f>SUMIF('XCT Master (90)'!A:A,$C47,'XCT Master (90)'!B:B)</f>
        <v>6.4</v>
      </c>
    </row>
    <row r="48" spans="1:4" x14ac:dyDescent="0.25">
      <c r="A48" s="57">
        <v>191</v>
      </c>
      <c r="B48" s="66">
        <v>5.27</v>
      </c>
      <c r="C48" s="68">
        <f t="shared" si="1"/>
        <v>326.99999999999994</v>
      </c>
      <c r="D48" s="71">
        <f>SUMIF('XCT Master (90)'!A:A,$C48,'XCT Master (90)'!B:B)</f>
        <v>12</v>
      </c>
    </row>
    <row r="49" spans="1:4" x14ac:dyDescent="0.25">
      <c r="A49" s="57">
        <v>220</v>
      </c>
      <c r="B49" s="66">
        <v>4.45</v>
      </c>
      <c r="C49" s="68">
        <f t="shared" si="1"/>
        <v>285</v>
      </c>
      <c r="D49" s="71">
        <f>SUMIF('XCT Master (90)'!A:A,$C49,'XCT Master (90)'!B:B)</f>
        <v>0</v>
      </c>
    </row>
    <row r="50" spans="1:4" x14ac:dyDescent="0.25">
      <c r="A50" s="57">
        <v>190</v>
      </c>
      <c r="B50" s="66">
        <v>4.42</v>
      </c>
      <c r="C50" s="68">
        <f t="shared" si="1"/>
        <v>282</v>
      </c>
      <c r="D50" s="71">
        <f>SUMIF('XCT Master (90)'!A:A,$C50,'XCT Master (90)'!B:B)</f>
        <v>0</v>
      </c>
    </row>
    <row r="51" spans="1:4" x14ac:dyDescent="0.25">
      <c r="A51" s="57">
        <v>130</v>
      </c>
      <c r="B51" s="66">
        <v>4.47</v>
      </c>
      <c r="C51" s="68">
        <f t="shared" si="1"/>
        <v>287</v>
      </c>
      <c r="D51" s="71">
        <f>SUMIF('XCT Master (90)'!A:A,$C51,'XCT Master (90)'!B:B)</f>
        <v>0</v>
      </c>
    </row>
    <row r="52" spans="1:4" x14ac:dyDescent="0.25">
      <c r="A52" s="57">
        <v>219</v>
      </c>
      <c r="B52" s="66" t="s">
        <v>580</v>
      </c>
      <c r="C52" s="68" t="e">
        <f t="shared" si="1"/>
        <v>#VALUE!</v>
      </c>
      <c r="D52" s="71">
        <f>SUMIF('XCT Master (90)'!A:A,$C52,'XCT Master (90)'!B:B)</f>
        <v>0</v>
      </c>
    </row>
    <row r="53" spans="1:4" x14ac:dyDescent="0.25">
      <c r="A53" s="57">
        <v>189</v>
      </c>
      <c r="B53" s="66" t="s">
        <v>568</v>
      </c>
      <c r="C53" s="68" t="e">
        <f t="shared" si="1"/>
        <v>#VALUE!</v>
      </c>
      <c r="D53" s="71">
        <f>SUMIF('XCT Master (90)'!A:A,$C53,'XCT Master (90)'!B:B)</f>
        <v>0</v>
      </c>
    </row>
    <row r="54" spans="1:4" x14ac:dyDescent="0.25">
      <c r="A54" s="57">
        <v>129</v>
      </c>
      <c r="B54" s="66">
        <v>4.4000000000000004</v>
      </c>
      <c r="C54" s="68">
        <f t="shared" si="1"/>
        <v>280.00000000000006</v>
      </c>
      <c r="D54" s="71">
        <f>SUMIF('XCT Master (90)'!A:A,$C54,'XCT Master (90)'!B:B)</f>
        <v>-0.8</v>
      </c>
    </row>
    <row r="55" spans="1:4" x14ac:dyDescent="0.25">
      <c r="A55" s="57">
        <v>218</v>
      </c>
      <c r="B55" s="66">
        <v>5.34</v>
      </c>
      <c r="C55" s="68">
        <f t="shared" si="1"/>
        <v>334</v>
      </c>
      <c r="D55" s="71">
        <f>SUMIF('XCT Master (90)'!A:A,$C55,'XCT Master (90)'!B:B)</f>
        <v>14.8</v>
      </c>
    </row>
    <row r="56" spans="1:4" x14ac:dyDescent="0.25">
      <c r="A56" s="57">
        <v>188</v>
      </c>
      <c r="B56" s="66">
        <v>5.05</v>
      </c>
      <c r="C56" s="68">
        <f t="shared" si="1"/>
        <v>305</v>
      </c>
      <c r="D56" s="71">
        <f>SUMIF('XCT Master (90)'!A:A,$C56,'XCT Master (90)'!B:B)</f>
        <v>3.2</v>
      </c>
    </row>
    <row r="57" spans="1:4" x14ac:dyDescent="0.25">
      <c r="A57" s="57">
        <v>128</v>
      </c>
      <c r="B57" s="66">
        <v>4.3099999999999996</v>
      </c>
      <c r="C57" s="68">
        <f t="shared" si="1"/>
        <v>270.99999999999994</v>
      </c>
      <c r="D57" s="71">
        <f>SUMIF('XCT Master (90)'!A:A,$C57,'XCT Master (90)'!B:B)</f>
        <v>-4.4000000000000004</v>
      </c>
    </row>
    <row r="58" spans="1:4" x14ac:dyDescent="0.25">
      <c r="A58" s="57">
        <v>217</v>
      </c>
      <c r="B58" s="66">
        <v>4.47</v>
      </c>
      <c r="C58" s="68">
        <f t="shared" si="1"/>
        <v>287</v>
      </c>
      <c r="D58" s="71">
        <f>SUMIF('XCT Master (90)'!A:A,$C58,'XCT Master (90)'!B:B)</f>
        <v>0</v>
      </c>
    </row>
    <row r="59" spans="1:4" x14ac:dyDescent="0.25">
      <c r="A59" s="57">
        <v>187</v>
      </c>
      <c r="B59" s="66">
        <v>4.49</v>
      </c>
      <c r="C59" s="68">
        <f t="shared" si="1"/>
        <v>289</v>
      </c>
      <c r="D59" s="71">
        <f>SUMIF('XCT Master (90)'!A:A,$C59,'XCT Master (90)'!B:B)</f>
        <v>0</v>
      </c>
    </row>
    <row r="60" spans="1:4" x14ac:dyDescent="0.25">
      <c r="A60" s="57">
        <v>216</v>
      </c>
      <c r="B60" s="66">
        <v>4.33</v>
      </c>
      <c r="C60" s="68">
        <f t="shared" si="1"/>
        <v>273</v>
      </c>
      <c r="D60" s="71">
        <f>SUMIF('XCT Master (90)'!A:A,$C60,'XCT Master (90)'!B:B)</f>
        <v>-3.6</v>
      </c>
    </row>
    <row r="61" spans="1:4" x14ac:dyDescent="0.25">
      <c r="A61" s="57">
        <v>186</v>
      </c>
      <c r="B61" s="66" t="s">
        <v>568</v>
      </c>
      <c r="C61" s="68" t="e">
        <f t="shared" si="1"/>
        <v>#VALUE!</v>
      </c>
      <c r="D61" s="71">
        <f>SUMIF('XCT Master (90)'!A:A,$C61,'XCT Master (90)'!B:B)</f>
        <v>0</v>
      </c>
    </row>
    <row r="62" spans="1:4" x14ac:dyDescent="0.25">
      <c r="A62" s="57">
        <v>126</v>
      </c>
      <c r="B62" s="66">
        <v>4.54</v>
      </c>
      <c r="C62" s="68">
        <f t="shared" si="1"/>
        <v>294</v>
      </c>
      <c r="D62" s="71">
        <f>SUMIF('XCT Master (90)'!A:A,$C62,'XCT Master (90)'!B:B)</f>
        <v>0</v>
      </c>
    </row>
    <row r="63" spans="1:4" x14ac:dyDescent="0.25">
      <c r="A63" s="57">
        <v>228</v>
      </c>
      <c r="B63" s="66" t="s">
        <v>568</v>
      </c>
      <c r="C63" s="68" t="e">
        <f t="shared" si="1"/>
        <v>#VALUE!</v>
      </c>
      <c r="D63" s="71">
        <f>SUMIF('XCT Master (90)'!A:A,$C63,'XCT Master (90)'!B:B)</f>
        <v>0</v>
      </c>
    </row>
    <row r="64" spans="1:4" x14ac:dyDescent="0.25">
      <c r="A64" s="57">
        <v>142</v>
      </c>
      <c r="B64" s="66" t="s">
        <v>568</v>
      </c>
      <c r="C64" s="68" t="e">
        <f t="shared" si="1"/>
        <v>#VALUE!</v>
      </c>
      <c r="D64" s="71">
        <f>SUMIF('XCT Master (90)'!A:A,$C64,'XCT Master (90)'!B:B)</f>
        <v>0</v>
      </c>
    </row>
    <row r="65" spans="1:4" x14ac:dyDescent="0.25">
      <c r="A65" s="57">
        <v>139</v>
      </c>
      <c r="B65" s="66">
        <v>4.1500000000000004</v>
      </c>
      <c r="C65" s="68">
        <f t="shared" si="1"/>
        <v>255.00000000000003</v>
      </c>
      <c r="D65" s="71">
        <f>SUMIF('XCT Master (90)'!A:A,$C65,'XCT Master (90)'!B:B)</f>
        <v>-10.8</v>
      </c>
    </row>
    <row r="66" spans="1:4" x14ac:dyDescent="0.25">
      <c r="A66" s="57">
        <v>138</v>
      </c>
      <c r="B66" s="66">
        <v>4.4000000000000004</v>
      </c>
      <c r="C66" s="68">
        <f t="shared" si="1"/>
        <v>280.00000000000006</v>
      </c>
      <c r="D66" s="71">
        <f>SUMIF('XCT Master (90)'!A:A,$C66,'XCT Master (90)'!B:B)</f>
        <v>-0.8</v>
      </c>
    </row>
    <row r="67" spans="1:4" x14ac:dyDescent="0.25">
      <c r="A67" s="57">
        <v>227</v>
      </c>
      <c r="B67" s="66">
        <v>5.12</v>
      </c>
      <c r="C67" s="68">
        <f t="shared" ref="C67:C100" si="2">(ROUNDDOWN(B67,0)*60)+((B67-ROUNDDOWN(B67,0))*100)</f>
        <v>312</v>
      </c>
      <c r="D67" s="71">
        <f>SUMIF('XCT Master (90)'!A:A,$C67,'XCT Master (90)'!B:B)</f>
        <v>6</v>
      </c>
    </row>
    <row r="68" spans="1:4" x14ac:dyDescent="0.25">
      <c r="A68" s="57">
        <v>137</v>
      </c>
      <c r="B68" s="66">
        <v>4.4000000000000004</v>
      </c>
      <c r="C68" s="68">
        <f t="shared" si="2"/>
        <v>280.00000000000006</v>
      </c>
      <c r="D68" s="71">
        <f>SUMIF('XCT Master (90)'!A:A,$C68,'XCT Master (90)'!B:B)</f>
        <v>-0.8</v>
      </c>
    </row>
    <row r="69" spans="1:4" x14ac:dyDescent="0.25">
      <c r="A69" s="57">
        <v>226</v>
      </c>
      <c r="B69" s="66">
        <v>5.13</v>
      </c>
      <c r="C69" s="68">
        <f t="shared" si="2"/>
        <v>313</v>
      </c>
      <c r="D69" s="71">
        <f>SUMIF('XCT Master (90)'!A:A,$C69,'XCT Master (90)'!B:B)</f>
        <v>6.4</v>
      </c>
    </row>
    <row r="70" spans="1:4" x14ac:dyDescent="0.25">
      <c r="A70" s="57">
        <v>196</v>
      </c>
      <c r="B70" s="66">
        <v>4.34</v>
      </c>
      <c r="C70" s="68">
        <f t="shared" si="2"/>
        <v>274</v>
      </c>
      <c r="D70" s="71">
        <f>SUMIF('XCT Master (90)'!A:A,$C70,'XCT Master (90)'!B:B)</f>
        <v>-3.2</v>
      </c>
    </row>
    <row r="71" spans="1:4" x14ac:dyDescent="0.25">
      <c r="A71" s="57">
        <v>136</v>
      </c>
      <c r="B71" s="66">
        <v>4.55</v>
      </c>
      <c r="C71" s="68">
        <f t="shared" si="2"/>
        <v>295</v>
      </c>
      <c r="D71" s="71">
        <f>SUMIF('XCT Master (90)'!A:A,$C71,'XCT Master (90)'!B:B)</f>
        <v>0</v>
      </c>
    </row>
    <row r="72" spans="1:4" x14ac:dyDescent="0.25">
      <c r="A72" s="57">
        <v>225</v>
      </c>
      <c r="B72" s="66">
        <v>5.45</v>
      </c>
      <c r="C72" s="68">
        <f t="shared" si="2"/>
        <v>345</v>
      </c>
      <c r="D72" s="71">
        <f>SUMIF('XCT Master (90)'!A:A,$C72,'XCT Master (90)'!B:B)</f>
        <v>19.2</v>
      </c>
    </row>
    <row r="73" spans="1:4" x14ac:dyDescent="0.25">
      <c r="A73" s="57">
        <v>195</v>
      </c>
      <c r="B73" s="66">
        <v>5.24</v>
      </c>
      <c r="C73" s="68">
        <f t="shared" si="2"/>
        <v>324</v>
      </c>
      <c r="D73" s="71">
        <f>SUMIF('XCT Master (90)'!A:A,$C73,'XCT Master (90)'!B:B)</f>
        <v>10.8</v>
      </c>
    </row>
    <row r="74" spans="1:4" x14ac:dyDescent="0.25">
      <c r="A74" s="57">
        <v>192</v>
      </c>
      <c r="B74" s="66">
        <v>4.46</v>
      </c>
      <c r="C74" s="68">
        <f t="shared" si="2"/>
        <v>286</v>
      </c>
      <c r="D74" s="71">
        <f>SUMIF('XCT Master (90)'!A:A,$C74,'XCT Master (90)'!B:B)</f>
        <v>0</v>
      </c>
    </row>
    <row r="75" spans="1:4" x14ac:dyDescent="0.25">
      <c r="A75" s="57">
        <v>135</v>
      </c>
      <c r="B75" s="66">
        <v>4.42</v>
      </c>
      <c r="C75" s="68">
        <f t="shared" si="2"/>
        <v>282</v>
      </c>
      <c r="D75" s="71">
        <f>SUMIF('XCT Master (90)'!A:A,$C75,'XCT Master (90)'!B:B)</f>
        <v>0</v>
      </c>
    </row>
    <row r="76" spans="1:4" x14ac:dyDescent="0.25">
      <c r="A76" s="57">
        <v>224</v>
      </c>
      <c r="B76" s="66">
        <v>5.07</v>
      </c>
      <c r="C76" s="68">
        <f t="shared" si="2"/>
        <v>307</v>
      </c>
      <c r="D76" s="71">
        <f>SUMIF('XCT Master (90)'!A:A,$C76,'XCT Master (90)'!B:B)</f>
        <v>4</v>
      </c>
    </row>
    <row r="77" spans="1:4" x14ac:dyDescent="0.25">
      <c r="A77" s="57">
        <v>194</v>
      </c>
      <c r="B77" s="66">
        <v>4.51</v>
      </c>
      <c r="C77" s="68">
        <f t="shared" si="2"/>
        <v>291</v>
      </c>
      <c r="D77" s="71">
        <f>SUMIF('XCT Master (90)'!A:A,$C77,'XCT Master (90)'!B:B)</f>
        <v>0</v>
      </c>
    </row>
    <row r="78" spans="1:4" x14ac:dyDescent="0.25">
      <c r="A78" s="57">
        <v>134</v>
      </c>
      <c r="B78" s="66">
        <v>4.55</v>
      </c>
      <c r="C78" s="68">
        <f t="shared" si="2"/>
        <v>295</v>
      </c>
      <c r="D78" s="71">
        <f>SUMIF('XCT Master (90)'!A:A,$C78,'XCT Master (90)'!B:B)</f>
        <v>0</v>
      </c>
    </row>
    <row r="79" spans="1:4" x14ac:dyDescent="0.25">
      <c r="A79" s="57">
        <v>223</v>
      </c>
      <c r="B79" s="66">
        <v>5.18</v>
      </c>
      <c r="C79" s="68">
        <f t="shared" si="2"/>
        <v>318</v>
      </c>
      <c r="D79" s="71">
        <f>SUMIF('XCT Master (90)'!A:A,$C79,'XCT Master (90)'!B:B)</f>
        <v>8.4</v>
      </c>
    </row>
    <row r="80" spans="1:4" x14ac:dyDescent="0.25">
      <c r="A80" s="57">
        <v>193</v>
      </c>
      <c r="B80" s="66">
        <v>4.57</v>
      </c>
      <c r="C80" s="68">
        <f t="shared" si="2"/>
        <v>297</v>
      </c>
      <c r="D80" s="71">
        <f>SUMIF('XCT Master (90)'!A:A,$C80,'XCT Master (90)'!B:B)</f>
        <v>0</v>
      </c>
    </row>
    <row r="81" spans="1:4" x14ac:dyDescent="0.25">
      <c r="A81" s="57"/>
      <c r="B81" s="66"/>
      <c r="C81" s="68">
        <f t="shared" si="2"/>
        <v>0</v>
      </c>
      <c r="D81" s="71">
        <f>SUMIF('XCT Master (90)'!A:A,$C81,'XCT Master (90)'!B:B)</f>
        <v>0</v>
      </c>
    </row>
    <row r="82" spans="1:4" x14ac:dyDescent="0.25">
      <c r="A82" s="57"/>
      <c r="B82" s="66"/>
      <c r="C82" s="68">
        <f t="shared" si="2"/>
        <v>0</v>
      </c>
      <c r="D82" s="71">
        <f>SUMIF('XCT Master (90)'!A:A,$C82,'XCT Master (90)'!B:B)</f>
        <v>0</v>
      </c>
    </row>
    <row r="83" spans="1:4" x14ac:dyDescent="0.25">
      <c r="A83" s="57"/>
      <c r="B83" s="66"/>
      <c r="C83" s="68">
        <f t="shared" si="2"/>
        <v>0</v>
      </c>
      <c r="D83" s="71">
        <f>SUMIF('XCT Master (90)'!A:A,$C83,'XCT Master (90)'!B:B)</f>
        <v>0</v>
      </c>
    </row>
    <row r="84" spans="1:4" x14ac:dyDescent="0.25">
      <c r="A84" s="57"/>
      <c r="B84" s="66"/>
      <c r="C84" s="68">
        <f t="shared" si="2"/>
        <v>0</v>
      </c>
      <c r="D84" s="71">
        <f>SUMIF('XCT Master (90)'!A:A,$C84,'XCT Master (90)'!B:B)</f>
        <v>0</v>
      </c>
    </row>
    <row r="85" spans="1:4" x14ac:dyDescent="0.25">
      <c r="A85" s="57"/>
      <c r="B85" s="66"/>
      <c r="C85" s="68">
        <f t="shared" si="2"/>
        <v>0</v>
      </c>
      <c r="D85" s="71">
        <f>SUMIF('XCT Master (90)'!A:A,$C85,'XCT Master (90)'!B:B)</f>
        <v>0</v>
      </c>
    </row>
    <row r="86" spans="1:4" x14ac:dyDescent="0.25">
      <c r="A86" s="57"/>
      <c r="B86" s="66"/>
      <c r="C86" s="68">
        <f t="shared" si="2"/>
        <v>0</v>
      </c>
      <c r="D86" s="71">
        <f>SUMIF('XCT Master (90)'!A:A,$C86,'XCT Master (90)'!B:B)</f>
        <v>0</v>
      </c>
    </row>
    <row r="87" spans="1:4" x14ac:dyDescent="0.25">
      <c r="A87" s="57"/>
      <c r="B87" s="66"/>
      <c r="C87" s="68">
        <f t="shared" si="2"/>
        <v>0</v>
      </c>
      <c r="D87" s="71">
        <f>SUMIF('XCT Master (90)'!A:A,$C87,'XCT Master (90)'!B:B)</f>
        <v>0</v>
      </c>
    </row>
    <row r="88" spans="1:4" x14ac:dyDescent="0.25">
      <c r="A88" s="57"/>
      <c r="B88" s="66"/>
      <c r="C88" s="68">
        <f t="shared" si="2"/>
        <v>0</v>
      </c>
      <c r="D88" s="71">
        <f>SUMIF('XCT Master (90)'!A:A,$C88,'XCT Master (90)'!B:B)</f>
        <v>0</v>
      </c>
    </row>
    <row r="89" spans="1:4" x14ac:dyDescent="0.25">
      <c r="A89" s="57"/>
      <c r="B89" s="66"/>
      <c r="C89" s="68">
        <f t="shared" si="2"/>
        <v>0</v>
      </c>
      <c r="D89" s="71">
        <f>SUMIF('XCT Master (90)'!A:A,$C89,'XCT Master (90)'!B:B)</f>
        <v>0</v>
      </c>
    </row>
    <row r="90" spans="1:4" x14ac:dyDescent="0.25">
      <c r="A90" s="57"/>
      <c r="B90" s="66"/>
      <c r="C90" s="68">
        <f t="shared" si="2"/>
        <v>0</v>
      </c>
      <c r="D90" s="71">
        <f>SUMIF('XCT Master (90)'!A:A,$C90,'XCT Master (90)'!B:B)</f>
        <v>0</v>
      </c>
    </row>
    <row r="91" spans="1:4" x14ac:dyDescent="0.25">
      <c r="A91" s="57"/>
      <c r="B91" s="66"/>
      <c r="C91" s="68">
        <f t="shared" si="2"/>
        <v>0</v>
      </c>
      <c r="D91" s="71">
        <f>SUMIF('XCT Master (90)'!A:A,$C91,'XCT Master (90)'!B:B)</f>
        <v>0</v>
      </c>
    </row>
    <row r="92" spans="1:4" x14ac:dyDescent="0.25">
      <c r="A92" s="57"/>
      <c r="B92" s="66"/>
      <c r="C92" s="68">
        <f t="shared" si="2"/>
        <v>0</v>
      </c>
      <c r="D92" s="71">
        <f>SUMIF('XCT Master (90)'!A:A,$C92,'XCT Master (90)'!B:B)</f>
        <v>0</v>
      </c>
    </row>
    <row r="93" spans="1:4" x14ac:dyDescent="0.25">
      <c r="A93" s="57"/>
      <c r="B93" s="66"/>
      <c r="C93" s="68">
        <f t="shared" si="2"/>
        <v>0</v>
      </c>
      <c r="D93" s="71">
        <f>SUMIF('XCT Master (90)'!A:A,$C93,'XCT Master (90)'!B:B)</f>
        <v>0</v>
      </c>
    </row>
    <row r="94" spans="1:4" x14ac:dyDescent="0.25">
      <c r="A94" s="57"/>
      <c r="B94" s="66"/>
      <c r="C94" s="68">
        <f t="shared" si="2"/>
        <v>0</v>
      </c>
      <c r="D94" s="71">
        <f>SUMIF('XCT Master (90)'!A:A,$C94,'XCT Master (90)'!B:B)</f>
        <v>0</v>
      </c>
    </row>
    <row r="95" spans="1:4" x14ac:dyDescent="0.25">
      <c r="A95" s="57"/>
      <c r="B95" s="66"/>
      <c r="C95" s="68">
        <f t="shared" si="2"/>
        <v>0</v>
      </c>
      <c r="D95" s="71">
        <f>SUMIF('XCT Master (90)'!A:A,$C95,'XCT Master (90)'!B:B)</f>
        <v>0</v>
      </c>
    </row>
    <row r="96" spans="1:4" x14ac:dyDescent="0.25">
      <c r="A96" s="57"/>
      <c r="B96" s="66"/>
      <c r="C96" s="68">
        <f t="shared" si="2"/>
        <v>0</v>
      </c>
      <c r="D96" s="71">
        <f>SUMIF('XCT Master (90)'!A:A,$C96,'XCT Master (90)'!B:B)</f>
        <v>0</v>
      </c>
    </row>
    <row r="97" spans="1:4" x14ac:dyDescent="0.25">
      <c r="A97" s="57"/>
      <c r="B97" s="66"/>
      <c r="C97" s="68">
        <f t="shared" si="2"/>
        <v>0</v>
      </c>
      <c r="D97" s="71">
        <f>SUMIF('XCT Master (90)'!A:A,$C97,'XCT Master (90)'!B:B)</f>
        <v>0</v>
      </c>
    </row>
    <row r="98" spans="1:4" x14ac:dyDescent="0.25">
      <c r="A98" s="57"/>
      <c r="B98" s="66"/>
      <c r="C98" s="68">
        <f t="shared" si="2"/>
        <v>0</v>
      </c>
      <c r="D98" s="71">
        <f>SUMIF('XCT Master (90)'!A:A,$C98,'XCT Master (90)'!B:B)</f>
        <v>0</v>
      </c>
    </row>
    <row r="99" spans="1:4" x14ac:dyDescent="0.25">
      <c r="A99" s="57"/>
      <c r="B99" s="66"/>
      <c r="C99" s="68">
        <f t="shared" si="2"/>
        <v>0</v>
      </c>
      <c r="D99" s="71">
        <f>SUMIF('XCT Master (90)'!A:A,$C99,'XCT Master (90)'!B:B)</f>
        <v>0</v>
      </c>
    </row>
    <row r="100" spans="1:4" x14ac:dyDescent="0.25">
      <c r="A100" s="57"/>
      <c r="B100" s="66"/>
      <c r="C100" s="68">
        <f t="shared" si="2"/>
        <v>0</v>
      </c>
      <c r="D100" s="71">
        <f>SUMIF('XCT Master (90)'!A:A,$C100,'XCT Master (90)'!B:B)</f>
        <v>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96E5"/>
  </sheetPr>
  <dimension ref="A1:G100"/>
  <sheetViews>
    <sheetView zoomScaleNormal="100" workbookViewId="0">
      <pane ySplit="1" topLeftCell="A16" activePane="bottomLeft" state="frozen"/>
      <selection pane="bottomLeft" activeCell="B23" sqref="B23"/>
    </sheetView>
  </sheetViews>
  <sheetFormatPr defaultRowHeight="15" x14ac:dyDescent="0.25"/>
  <cols>
    <col min="1" max="1" width="14.140625" style="55" customWidth="1"/>
    <col min="2" max="2" width="14.140625" style="67" customWidth="1"/>
    <col min="3" max="4" width="13.5703125" customWidth="1"/>
    <col min="6" max="6" width="16.85546875" customWidth="1"/>
    <col min="7" max="7" width="11" customWidth="1"/>
  </cols>
  <sheetData>
    <row r="1" spans="1:7" x14ac:dyDescent="0.25">
      <c r="A1" s="56" t="s">
        <v>23</v>
      </c>
      <c r="B1" s="65" t="s">
        <v>16</v>
      </c>
      <c r="F1" s="69" t="s">
        <v>537</v>
      </c>
      <c r="G1" s="70">
        <v>5.14</v>
      </c>
    </row>
    <row r="2" spans="1:7" x14ac:dyDescent="0.25">
      <c r="A2" s="57">
        <v>281</v>
      </c>
      <c r="B2" s="66">
        <v>5.2</v>
      </c>
      <c r="C2" s="68">
        <f t="shared" ref="C2:C65" si="0">(ROUNDDOWN(B2,0)*60)+((B2-ROUNDDOWN(B2,0))*100)</f>
        <v>320</v>
      </c>
      <c r="D2" s="71">
        <f>SUMIF('XCT Master (100)'!A:A,$C2,'XCT Master (100)'!B:B)</f>
        <v>2.4</v>
      </c>
    </row>
    <row r="3" spans="1:7" x14ac:dyDescent="0.25">
      <c r="A3" s="57">
        <v>282</v>
      </c>
      <c r="B3" s="66">
        <v>5.03</v>
      </c>
      <c r="C3" s="68">
        <f t="shared" si="0"/>
        <v>303</v>
      </c>
      <c r="D3" s="71">
        <f>SUMIF('XCT Master (100)'!A:A,$C3,'XCT Master (100)'!B:B)</f>
        <v>0</v>
      </c>
    </row>
    <row r="4" spans="1:7" x14ac:dyDescent="0.25">
      <c r="A4" s="57">
        <v>283</v>
      </c>
      <c r="B4" s="66" t="s">
        <v>568</v>
      </c>
      <c r="C4" s="68" t="e">
        <f t="shared" si="0"/>
        <v>#VALUE!</v>
      </c>
      <c r="D4" s="71">
        <f>SUMIF('XCT Master (100)'!A:A,$C4,'XCT Master (100)'!B:B)</f>
        <v>0</v>
      </c>
    </row>
    <row r="5" spans="1:7" x14ac:dyDescent="0.25">
      <c r="A5" s="57">
        <v>284</v>
      </c>
      <c r="B5" s="66">
        <v>4.59</v>
      </c>
      <c r="C5" s="68">
        <f t="shared" si="0"/>
        <v>299</v>
      </c>
      <c r="D5" s="71">
        <f>SUMIF('XCT Master (100)'!A:A,$C5,'XCT Master (100)'!B:B)</f>
        <v>0</v>
      </c>
    </row>
    <row r="6" spans="1:7" x14ac:dyDescent="0.25">
      <c r="A6" s="57">
        <v>285</v>
      </c>
      <c r="B6" s="66">
        <v>5.1100000000000003</v>
      </c>
      <c r="C6" s="68">
        <f t="shared" si="0"/>
        <v>311.00000000000006</v>
      </c>
      <c r="D6" s="71">
        <f>SUMIF('XCT Master (100)'!A:A,$C6,'XCT Master (100)'!B:B)</f>
        <v>0</v>
      </c>
    </row>
    <row r="7" spans="1:7" x14ac:dyDescent="0.25">
      <c r="A7" s="57">
        <v>288</v>
      </c>
      <c r="B7" s="66">
        <v>5.15</v>
      </c>
      <c r="C7" s="68">
        <f t="shared" si="0"/>
        <v>315.00000000000006</v>
      </c>
      <c r="D7" s="71">
        <f>SUMIF('XCT Master (100)'!A:A,$C7,'XCT Master (100)'!B:B)</f>
        <v>0.4</v>
      </c>
    </row>
    <row r="8" spans="1:7" x14ac:dyDescent="0.25">
      <c r="A8" s="57">
        <v>289</v>
      </c>
      <c r="B8" s="66">
        <v>5.0199999999999996</v>
      </c>
      <c r="C8" s="68">
        <f t="shared" si="0"/>
        <v>301.99999999999994</v>
      </c>
      <c r="D8" s="71">
        <f>SUMIF('XCT Master (100)'!A:A,$C8,'XCT Master (100)'!B:B)</f>
        <v>0</v>
      </c>
    </row>
    <row r="9" spans="1:7" x14ac:dyDescent="0.25">
      <c r="A9" s="57">
        <v>462</v>
      </c>
      <c r="B9" s="66">
        <v>6.13</v>
      </c>
      <c r="C9" s="68">
        <f t="shared" si="0"/>
        <v>373</v>
      </c>
      <c r="D9" s="71">
        <f>SUMIF('XCT Master (100)'!A:A,$C9,'XCT Master (100)'!B:B)</f>
        <v>23.6</v>
      </c>
    </row>
    <row r="10" spans="1:7" x14ac:dyDescent="0.25">
      <c r="A10" s="57">
        <v>463</v>
      </c>
      <c r="B10" s="66">
        <v>5.16</v>
      </c>
      <c r="C10" s="68">
        <f t="shared" si="0"/>
        <v>316</v>
      </c>
      <c r="D10" s="71">
        <f>SUMIF('XCT Master (100)'!A:A,$C10,'XCT Master (100)'!B:B)</f>
        <v>0.8</v>
      </c>
    </row>
    <row r="11" spans="1:7" x14ac:dyDescent="0.25">
      <c r="A11" s="57">
        <v>464</v>
      </c>
      <c r="B11" s="66">
        <v>5.2</v>
      </c>
      <c r="C11" s="68">
        <f t="shared" si="0"/>
        <v>320</v>
      </c>
      <c r="D11" s="71">
        <f>SUMIF('XCT Master (100)'!A:A,$C11,'XCT Master (100)'!B:B)</f>
        <v>2.4</v>
      </c>
    </row>
    <row r="12" spans="1:7" x14ac:dyDescent="0.25">
      <c r="A12" s="57">
        <v>466</v>
      </c>
      <c r="B12" s="66">
        <v>5.01</v>
      </c>
      <c r="C12" s="68">
        <f t="shared" si="0"/>
        <v>301</v>
      </c>
      <c r="D12" s="71">
        <f>SUMIF('XCT Master (100)'!A:A,$C12,'XCT Master (100)'!B:B)</f>
        <v>0</v>
      </c>
    </row>
    <row r="13" spans="1:7" x14ac:dyDescent="0.25">
      <c r="A13" s="57">
        <v>467</v>
      </c>
      <c r="B13" s="66">
        <v>4.53</v>
      </c>
      <c r="C13" s="68">
        <f t="shared" si="0"/>
        <v>293</v>
      </c>
      <c r="D13" s="71">
        <f>SUMIF('XCT Master (100)'!A:A,$C13,'XCT Master (100)'!B:B)</f>
        <v>-2.4</v>
      </c>
    </row>
    <row r="14" spans="1:7" x14ac:dyDescent="0.25">
      <c r="A14" s="57">
        <v>468</v>
      </c>
      <c r="B14" s="66" t="s">
        <v>580</v>
      </c>
      <c r="C14" s="68" t="e">
        <f t="shared" si="0"/>
        <v>#VALUE!</v>
      </c>
      <c r="D14" s="71">
        <f>SUMIF('XCT Master (100)'!A:A,$C14,'XCT Master (100)'!B:B)</f>
        <v>0</v>
      </c>
    </row>
    <row r="15" spans="1:7" x14ac:dyDescent="0.25">
      <c r="A15" s="57">
        <v>465</v>
      </c>
      <c r="B15" s="66">
        <v>5.05</v>
      </c>
      <c r="C15" s="68">
        <f t="shared" si="0"/>
        <v>305</v>
      </c>
      <c r="D15" s="71">
        <f>SUMIF('XCT Master (100)'!A:A,$C15,'XCT Master (100)'!B:B)</f>
        <v>0</v>
      </c>
    </row>
    <row r="16" spans="1:7" x14ac:dyDescent="0.25">
      <c r="A16" s="57">
        <v>469</v>
      </c>
      <c r="B16" s="66">
        <v>5.03</v>
      </c>
      <c r="C16" s="68">
        <f t="shared" si="0"/>
        <v>303</v>
      </c>
      <c r="D16" s="71">
        <f>SUMIF('XCT Master (100)'!A:A,$C16,'XCT Master (100)'!B:B)</f>
        <v>0</v>
      </c>
    </row>
    <row r="17" spans="1:4" x14ac:dyDescent="0.25">
      <c r="A17" s="57">
        <v>470</v>
      </c>
      <c r="B17" s="66">
        <v>5.19</v>
      </c>
      <c r="C17" s="68">
        <f t="shared" si="0"/>
        <v>319.00000000000006</v>
      </c>
      <c r="D17" s="71">
        <f>SUMIF('XCT Master (100)'!A:A,$C17,'XCT Master (100)'!B:B)</f>
        <v>2</v>
      </c>
    </row>
    <row r="18" spans="1:4" x14ac:dyDescent="0.25">
      <c r="A18" s="57">
        <v>471</v>
      </c>
      <c r="B18" s="66">
        <v>4.59</v>
      </c>
      <c r="C18" s="68">
        <f t="shared" si="0"/>
        <v>299</v>
      </c>
      <c r="D18" s="71">
        <f>SUMIF('XCT Master (100)'!A:A,$C18,'XCT Master (100)'!B:B)</f>
        <v>0</v>
      </c>
    </row>
    <row r="19" spans="1:4" x14ac:dyDescent="0.25">
      <c r="A19" s="57">
        <v>472</v>
      </c>
      <c r="B19" s="66">
        <v>5.3</v>
      </c>
      <c r="C19" s="68">
        <f t="shared" si="0"/>
        <v>330</v>
      </c>
      <c r="D19" s="71">
        <f>SUMIF('XCT Master (100)'!A:A,$C19,'XCT Master (100)'!B:B)</f>
        <v>6.4</v>
      </c>
    </row>
    <row r="20" spans="1:4" x14ac:dyDescent="0.25">
      <c r="A20" s="57">
        <v>473</v>
      </c>
      <c r="B20" s="66">
        <v>5.22</v>
      </c>
      <c r="C20" s="68">
        <f t="shared" si="0"/>
        <v>322</v>
      </c>
      <c r="D20" s="71">
        <f>SUMIF('XCT Master (100)'!A:A,$C20,'XCT Master (100)'!B:B)</f>
        <v>3.2</v>
      </c>
    </row>
    <row r="21" spans="1:4" x14ac:dyDescent="0.25">
      <c r="A21" s="57">
        <v>474</v>
      </c>
      <c r="B21" s="66">
        <v>5.3</v>
      </c>
      <c r="C21" s="68">
        <f t="shared" si="0"/>
        <v>330</v>
      </c>
      <c r="D21" s="71">
        <f>SUMIF('XCT Master (100)'!A:A,$C21,'XCT Master (100)'!B:B)</f>
        <v>6.4</v>
      </c>
    </row>
    <row r="22" spans="1:4" x14ac:dyDescent="0.25">
      <c r="A22" s="57">
        <v>475</v>
      </c>
      <c r="B22" s="66">
        <v>5.3</v>
      </c>
      <c r="C22" s="68">
        <f t="shared" si="0"/>
        <v>330</v>
      </c>
      <c r="D22" s="71">
        <f>SUMIF('XCT Master (100)'!A:A,$C22,'XCT Master (100)'!B:B)</f>
        <v>6.4</v>
      </c>
    </row>
    <row r="23" spans="1:4" x14ac:dyDescent="0.25">
      <c r="A23" s="57">
        <v>476</v>
      </c>
      <c r="B23" s="66">
        <v>5.36</v>
      </c>
      <c r="C23" s="68">
        <f t="shared" si="0"/>
        <v>336</v>
      </c>
      <c r="D23" s="71">
        <f>SUMIF('XCT Master (100)'!A:A,$C23,'XCT Master (100)'!B:B)</f>
        <v>8.8000000000000007</v>
      </c>
    </row>
    <row r="24" spans="1:4" x14ac:dyDescent="0.25">
      <c r="A24" s="57">
        <v>477</v>
      </c>
      <c r="B24" s="66">
        <v>5.17</v>
      </c>
      <c r="C24" s="68">
        <f t="shared" si="0"/>
        <v>317</v>
      </c>
      <c r="D24" s="71">
        <f>SUMIF('XCT Master (100)'!A:A,$C24,'XCT Master (100)'!B:B)</f>
        <v>1.2</v>
      </c>
    </row>
    <row r="25" spans="1:4" x14ac:dyDescent="0.25">
      <c r="A25" s="57">
        <v>478</v>
      </c>
      <c r="B25" s="66">
        <v>4.5199999999999996</v>
      </c>
      <c r="C25" s="68">
        <f t="shared" si="0"/>
        <v>291.99999999999994</v>
      </c>
      <c r="D25" s="71">
        <f>SUMIF('XCT Master (100)'!A:A,$C25,'XCT Master (100)'!B:B)</f>
        <v>-2.8</v>
      </c>
    </row>
    <row r="26" spans="1:4" x14ac:dyDescent="0.25">
      <c r="A26" s="57">
        <v>479</v>
      </c>
      <c r="B26" s="66">
        <v>5.22</v>
      </c>
      <c r="C26" s="68">
        <f t="shared" si="0"/>
        <v>322</v>
      </c>
      <c r="D26" s="71">
        <f>SUMIF('XCT Master (100)'!A:A,$C26,'XCT Master (100)'!B:B)</f>
        <v>3.2</v>
      </c>
    </row>
    <row r="27" spans="1:4" x14ac:dyDescent="0.25">
      <c r="A27" s="57">
        <v>480</v>
      </c>
      <c r="B27" s="66">
        <v>5.25</v>
      </c>
      <c r="C27" s="68">
        <f t="shared" si="0"/>
        <v>325</v>
      </c>
      <c r="D27" s="71">
        <f>SUMIF('XCT Master (100)'!A:A,$C27,'XCT Master (100)'!B:B)</f>
        <v>4.4000000000000004</v>
      </c>
    </row>
    <row r="28" spans="1:4" x14ac:dyDescent="0.25">
      <c r="A28" s="57">
        <v>481</v>
      </c>
      <c r="B28" s="66" t="s">
        <v>568</v>
      </c>
      <c r="C28" s="68" t="e">
        <f t="shared" si="0"/>
        <v>#VALUE!</v>
      </c>
      <c r="D28" s="71">
        <f>SUMIF('XCT Master (100)'!A:A,$C28,'XCT Master (100)'!B:B)</f>
        <v>0</v>
      </c>
    </row>
    <row r="29" spans="1:4" x14ac:dyDescent="0.25">
      <c r="A29" s="57">
        <v>482</v>
      </c>
      <c r="B29" s="66">
        <v>5.16</v>
      </c>
      <c r="C29" s="68">
        <f t="shared" si="0"/>
        <v>316</v>
      </c>
      <c r="D29" s="71">
        <f>SUMIF('XCT Master (100)'!A:A,$C29,'XCT Master (100)'!B:B)</f>
        <v>0.8</v>
      </c>
    </row>
    <row r="30" spans="1:4" x14ac:dyDescent="0.25">
      <c r="A30" s="57">
        <v>483</v>
      </c>
      <c r="B30" s="66">
        <v>5.41</v>
      </c>
      <c r="C30" s="68">
        <f t="shared" si="0"/>
        <v>341</v>
      </c>
      <c r="D30" s="71">
        <f>SUMIF('XCT Master (100)'!A:A,$C30,'XCT Master (100)'!B:B)</f>
        <v>10.8</v>
      </c>
    </row>
    <row r="31" spans="1:4" x14ac:dyDescent="0.25">
      <c r="A31" s="57">
        <v>484</v>
      </c>
      <c r="B31" s="66">
        <v>5.07</v>
      </c>
      <c r="C31" s="68">
        <f t="shared" si="0"/>
        <v>307</v>
      </c>
      <c r="D31" s="71">
        <f>SUMIF('XCT Master (100)'!A:A,$C31,'XCT Master (100)'!B:B)</f>
        <v>0</v>
      </c>
    </row>
    <row r="32" spans="1:4" x14ac:dyDescent="0.25">
      <c r="A32" s="57">
        <v>485</v>
      </c>
      <c r="B32" s="66">
        <v>5.23</v>
      </c>
      <c r="C32" s="68">
        <f t="shared" si="0"/>
        <v>323.00000000000006</v>
      </c>
      <c r="D32" s="71">
        <f>SUMIF('XCT Master (100)'!A:A,$C32,'XCT Master (100)'!B:B)</f>
        <v>3.6</v>
      </c>
    </row>
    <row r="33" spans="1:4" x14ac:dyDescent="0.25">
      <c r="A33" s="57">
        <v>487</v>
      </c>
      <c r="B33" s="66">
        <v>5.21</v>
      </c>
      <c r="C33" s="68">
        <f t="shared" si="0"/>
        <v>321</v>
      </c>
      <c r="D33" s="71">
        <f>SUMIF('XCT Master (100)'!A:A,$C33,'XCT Master (100)'!B:B)</f>
        <v>2.8</v>
      </c>
    </row>
    <row r="34" spans="1:4" x14ac:dyDescent="0.25">
      <c r="A34" s="57">
        <v>488</v>
      </c>
      <c r="B34" s="66">
        <v>5.09</v>
      </c>
      <c r="C34" s="68">
        <f t="shared" si="0"/>
        <v>309</v>
      </c>
      <c r="D34" s="71">
        <f>SUMIF('XCT Master (100)'!A:A,$C34,'XCT Master (100)'!B:B)</f>
        <v>0</v>
      </c>
    </row>
    <row r="35" spans="1:4" x14ac:dyDescent="0.25">
      <c r="A35" s="57">
        <v>489</v>
      </c>
      <c r="B35" s="66" t="s">
        <v>568</v>
      </c>
      <c r="C35" s="68" t="e">
        <f t="shared" si="0"/>
        <v>#VALUE!</v>
      </c>
      <c r="D35" s="71">
        <f>SUMIF('XCT Master (100)'!A:A,$C35,'XCT Master (100)'!B:B)</f>
        <v>0</v>
      </c>
    </row>
    <row r="36" spans="1:4" x14ac:dyDescent="0.25">
      <c r="A36" s="57"/>
      <c r="B36" s="66"/>
      <c r="C36" s="68">
        <f t="shared" si="0"/>
        <v>0</v>
      </c>
      <c r="D36" s="71">
        <f>SUMIF('XCT Master (100)'!A:A,$C36,'XCT Master (100)'!B:B)</f>
        <v>0</v>
      </c>
    </row>
    <row r="37" spans="1:4" x14ac:dyDescent="0.25">
      <c r="A37" s="57"/>
      <c r="B37" s="66"/>
      <c r="C37" s="68">
        <f t="shared" si="0"/>
        <v>0</v>
      </c>
      <c r="D37" s="71">
        <f>SUMIF('XCT Master (100)'!A:A,$C37,'XCT Master (100)'!B:B)</f>
        <v>0</v>
      </c>
    </row>
    <row r="38" spans="1:4" x14ac:dyDescent="0.25">
      <c r="A38" s="57"/>
      <c r="B38" s="66"/>
      <c r="C38" s="68">
        <f t="shared" si="0"/>
        <v>0</v>
      </c>
      <c r="D38" s="71">
        <f>SUMIF('XCT Master (100)'!A:A,$C38,'XCT Master (100)'!B:B)</f>
        <v>0</v>
      </c>
    </row>
    <row r="39" spans="1:4" x14ac:dyDescent="0.25">
      <c r="A39" s="57"/>
      <c r="B39" s="66"/>
      <c r="C39" s="68">
        <f t="shared" si="0"/>
        <v>0</v>
      </c>
      <c r="D39" s="71">
        <f>SUMIF('XCT Master (100)'!A:A,$C39,'XCT Master (100)'!B:B)</f>
        <v>0</v>
      </c>
    </row>
    <row r="40" spans="1:4" x14ac:dyDescent="0.25">
      <c r="A40" s="57"/>
      <c r="B40" s="66"/>
      <c r="C40" s="68">
        <f t="shared" si="0"/>
        <v>0</v>
      </c>
      <c r="D40" s="71">
        <f>SUMIF('XCT Master (100)'!A:A,$C40,'XCT Master (100)'!B:B)</f>
        <v>0</v>
      </c>
    </row>
    <row r="41" spans="1:4" x14ac:dyDescent="0.25">
      <c r="A41" s="57"/>
      <c r="B41" s="66"/>
      <c r="C41" s="68">
        <f t="shared" si="0"/>
        <v>0</v>
      </c>
      <c r="D41" s="71">
        <f>SUMIF('XCT Master (100)'!A:A,$C41,'XCT Master (100)'!B:B)</f>
        <v>0</v>
      </c>
    </row>
    <row r="42" spans="1:4" x14ac:dyDescent="0.25">
      <c r="A42" s="57"/>
      <c r="B42" s="66"/>
      <c r="C42" s="68">
        <f t="shared" si="0"/>
        <v>0</v>
      </c>
      <c r="D42" s="71">
        <f>SUMIF('XCT Master (100)'!A:A,$C42,'XCT Master (100)'!B:B)</f>
        <v>0</v>
      </c>
    </row>
    <row r="43" spans="1:4" x14ac:dyDescent="0.25">
      <c r="A43" s="57"/>
      <c r="B43" s="66"/>
      <c r="C43" s="68">
        <f t="shared" si="0"/>
        <v>0</v>
      </c>
      <c r="D43" s="71">
        <f>SUMIF('XCT Master (100)'!A:A,$C43,'XCT Master (100)'!B:B)</f>
        <v>0</v>
      </c>
    </row>
    <row r="44" spans="1:4" x14ac:dyDescent="0.25">
      <c r="A44" s="57"/>
      <c r="B44" s="66"/>
      <c r="C44" s="68">
        <f t="shared" si="0"/>
        <v>0</v>
      </c>
      <c r="D44" s="71">
        <f>SUMIF('XCT Master (100)'!A:A,$C44,'XCT Master (100)'!B:B)</f>
        <v>0</v>
      </c>
    </row>
    <row r="45" spans="1:4" x14ac:dyDescent="0.25">
      <c r="A45" s="57"/>
      <c r="B45" s="66"/>
      <c r="C45" s="68">
        <f t="shared" si="0"/>
        <v>0</v>
      </c>
      <c r="D45" s="71">
        <f>SUMIF('XCT Master (100)'!A:A,$C45,'XCT Master (100)'!B:B)</f>
        <v>0</v>
      </c>
    </row>
    <row r="46" spans="1:4" x14ac:dyDescent="0.25">
      <c r="A46" s="57"/>
      <c r="B46" s="66"/>
      <c r="C46" s="68">
        <f t="shared" si="0"/>
        <v>0</v>
      </c>
      <c r="D46" s="71">
        <f>SUMIF('XCT Master (100)'!A:A,$C46,'XCT Master (100)'!B:B)</f>
        <v>0</v>
      </c>
    </row>
    <row r="47" spans="1:4" x14ac:dyDescent="0.25">
      <c r="A47" s="57"/>
      <c r="B47" s="66"/>
      <c r="C47" s="68">
        <f t="shared" si="0"/>
        <v>0</v>
      </c>
      <c r="D47" s="71">
        <f>SUMIF('XCT Master (100)'!A:A,$C47,'XCT Master (100)'!B:B)</f>
        <v>0</v>
      </c>
    </row>
    <row r="48" spans="1:4" x14ac:dyDescent="0.25">
      <c r="A48" s="57"/>
      <c r="B48" s="66"/>
      <c r="C48" s="68">
        <f t="shared" si="0"/>
        <v>0</v>
      </c>
      <c r="D48" s="71">
        <f>SUMIF('XCT Master (100)'!A:A,$C48,'XCT Master (100)'!B:B)</f>
        <v>0</v>
      </c>
    </row>
    <row r="49" spans="1:4" x14ac:dyDescent="0.25">
      <c r="A49" s="57"/>
      <c r="B49" s="66"/>
      <c r="C49" s="68">
        <f t="shared" si="0"/>
        <v>0</v>
      </c>
      <c r="D49" s="71">
        <f>SUMIF('XCT Master (100)'!A:A,$C49,'XCT Master (100)'!B:B)</f>
        <v>0</v>
      </c>
    </row>
    <row r="50" spans="1:4" x14ac:dyDescent="0.25">
      <c r="A50" s="57"/>
      <c r="B50" s="66"/>
      <c r="C50" s="68">
        <f t="shared" si="0"/>
        <v>0</v>
      </c>
      <c r="D50" s="71">
        <f>SUMIF('XCT Master (100)'!A:A,$C50,'XCT Master (100)'!B:B)</f>
        <v>0</v>
      </c>
    </row>
    <row r="51" spans="1:4" x14ac:dyDescent="0.25">
      <c r="A51" s="57"/>
      <c r="B51" s="66"/>
      <c r="C51" s="68">
        <f t="shared" si="0"/>
        <v>0</v>
      </c>
      <c r="D51" s="71">
        <f>SUMIF('XCT Master (100)'!A:A,$C51,'XCT Master (100)'!B:B)</f>
        <v>0</v>
      </c>
    </row>
    <row r="52" spans="1:4" x14ac:dyDescent="0.25">
      <c r="A52" s="57"/>
      <c r="B52" s="66"/>
      <c r="C52" s="68">
        <f t="shared" si="0"/>
        <v>0</v>
      </c>
      <c r="D52" s="71">
        <f>SUMIF('XCT Master (100)'!A:A,$C52,'XCT Master (100)'!B:B)</f>
        <v>0</v>
      </c>
    </row>
    <row r="53" spans="1:4" x14ac:dyDescent="0.25">
      <c r="A53" s="57"/>
      <c r="B53" s="66"/>
      <c r="C53" s="68">
        <f t="shared" si="0"/>
        <v>0</v>
      </c>
      <c r="D53" s="71">
        <f>SUMIF('XCT Master (100)'!A:A,$C53,'XCT Master (100)'!B:B)</f>
        <v>0</v>
      </c>
    </row>
    <row r="54" spans="1:4" x14ac:dyDescent="0.25">
      <c r="A54" s="57"/>
      <c r="B54" s="66"/>
      <c r="C54" s="68">
        <f t="shared" si="0"/>
        <v>0</v>
      </c>
      <c r="D54" s="71">
        <f>SUMIF('XCT Master (100)'!A:A,$C54,'XCT Master (100)'!B:B)</f>
        <v>0</v>
      </c>
    </row>
    <row r="55" spans="1:4" x14ac:dyDescent="0.25">
      <c r="A55" s="57"/>
      <c r="B55" s="66"/>
      <c r="C55" s="68">
        <f t="shared" si="0"/>
        <v>0</v>
      </c>
      <c r="D55" s="71">
        <f>SUMIF('XCT Master (100)'!A:A,$C55,'XCT Master (100)'!B:B)</f>
        <v>0</v>
      </c>
    </row>
    <row r="56" spans="1:4" x14ac:dyDescent="0.25">
      <c r="A56" s="57"/>
      <c r="B56" s="66"/>
      <c r="C56" s="68">
        <f t="shared" si="0"/>
        <v>0</v>
      </c>
      <c r="D56" s="71">
        <f>SUMIF('XCT Master (100)'!A:A,$C56,'XCT Master (100)'!B:B)</f>
        <v>0</v>
      </c>
    </row>
    <row r="57" spans="1:4" x14ac:dyDescent="0.25">
      <c r="A57" s="57"/>
      <c r="B57" s="66"/>
      <c r="C57" s="68">
        <f t="shared" si="0"/>
        <v>0</v>
      </c>
      <c r="D57" s="71">
        <f>SUMIF('XCT Master (100)'!A:A,$C57,'XCT Master (100)'!B:B)</f>
        <v>0</v>
      </c>
    </row>
    <row r="58" spans="1:4" x14ac:dyDescent="0.25">
      <c r="A58" s="57"/>
      <c r="B58" s="66"/>
      <c r="C58" s="68">
        <f t="shared" si="0"/>
        <v>0</v>
      </c>
      <c r="D58" s="71">
        <f>SUMIF('XCT Master (100)'!A:A,$C58,'XCT Master (100)'!B:B)</f>
        <v>0</v>
      </c>
    </row>
    <row r="59" spans="1:4" x14ac:dyDescent="0.25">
      <c r="A59" s="57"/>
      <c r="B59" s="66"/>
      <c r="C59" s="68">
        <f t="shared" si="0"/>
        <v>0</v>
      </c>
      <c r="D59" s="71">
        <f>SUMIF('XCT Master (100)'!A:A,$C59,'XCT Master (100)'!B:B)</f>
        <v>0</v>
      </c>
    </row>
    <row r="60" spans="1:4" x14ac:dyDescent="0.25">
      <c r="A60" s="57"/>
      <c r="B60" s="66"/>
      <c r="C60" s="68">
        <f t="shared" si="0"/>
        <v>0</v>
      </c>
      <c r="D60" s="71">
        <f>SUMIF('XCT Master (100)'!A:A,$C60,'XCT Master (100)'!B:B)</f>
        <v>0</v>
      </c>
    </row>
    <row r="61" spans="1:4" x14ac:dyDescent="0.25">
      <c r="A61" s="57"/>
      <c r="B61" s="66"/>
      <c r="C61" s="68">
        <f t="shared" si="0"/>
        <v>0</v>
      </c>
      <c r="D61" s="71">
        <f>SUMIF('XCT Master (100)'!A:A,$C61,'XCT Master (100)'!B:B)</f>
        <v>0</v>
      </c>
    </row>
    <row r="62" spans="1:4" x14ac:dyDescent="0.25">
      <c r="A62" s="57"/>
      <c r="B62" s="66"/>
      <c r="C62" s="68">
        <f t="shared" si="0"/>
        <v>0</v>
      </c>
      <c r="D62" s="71">
        <f>SUMIF('XCT Master (100)'!A:A,$C62,'XCT Master (100)'!B:B)</f>
        <v>0</v>
      </c>
    </row>
    <row r="63" spans="1:4" x14ac:dyDescent="0.25">
      <c r="A63" s="57"/>
      <c r="B63" s="66"/>
      <c r="C63" s="68">
        <f t="shared" si="0"/>
        <v>0</v>
      </c>
      <c r="D63" s="71">
        <f>SUMIF('XCT Master (100)'!A:A,$C63,'XCT Master (100)'!B:B)</f>
        <v>0</v>
      </c>
    </row>
    <row r="64" spans="1:4" x14ac:dyDescent="0.25">
      <c r="A64" s="57"/>
      <c r="B64" s="66"/>
      <c r="C64" s="68">
        <f t="shared" si="0"/>
        <v>0</v>
      </c>
      <c r="D64" s="71">
        <f>SUMIF('XCT Master (100)'!A:A,$C64,'XCT Master (100)'!B:B)</f>
        <v>0</v>
      </c>
    </row>
    <row r="65" spans="1:4" x14ac:dyDescent="0.25">
      <c r="A65" s="57"/>
      <c r="B65" s="66"/>
      <c r="C65" s="68">
        <f t="shared" si="0"/>
        <v>0</v>
      </c>
      <c r="D65" s="71">
        <f>SUMIF('XCT Master (100)'!A:A,$C65,'XCT Master (100)'!B:B)</f>
        <v>0</v>
      </c>
    </row>
    <row r="66" spans="1:4" x14ac:dyDescent="0.25">
      <c r="A66" s="57"/>
      <c r="B66" s="66"/>
      <c r="C66" s="68">
        <f t="shared" ref="C66:C100" si="1">(ROUNDDOWN(B66,0)*60)+((B66-ROUNDDOWN(B66,0))*100)</f>
        <v>0</v>
      </c>
      <c r="D66" s="71">
        <f>SUMIF('XCT Master (100)'!A:A,$C66,'XCT Master (100)'!B:B)</f>
        <v>0</v>
      </c>
    </row>
    <row r="67" spans="1:4" x14ac:dyDescent="0.25">
      <c r="A67" s="57"/>
      <c r="B67" s="66"/>
      <c r="C67" s="68">
        <f t="shared" si="1"/>
        <v>0</v>
      </c>
      <c r="D67" s="71">
        <f>SUMIF('XCT Master (100)'!A:A,$C67,'XCT Master (100)'!B:B)</f>
        <v>0</v>
      </c>
    </row>
    <row r="68" spans="1:4" x14ac:dyDescent="0.25">
      <c r="A68" s="57"/>
      <c r="B68" s="66"/>
      <c r="C68" s="68">
        <f t="shared" si="1"/>
        <v>0</v>
      </c>
      <c r="D68" s="71">
        <f>SUMIF('XCT Master (100)'!A:A,$C68,'XCT Master (100)'!B:B)</f>
        <v>0</v>
      </c>
    </row>
    <row r="69" spans="1:4" x14ac:dyDescent="0.25">
      <c r="A69" s="57"/>
      <c r="B69" s="66"/>
      <c r="C69" s="68">
        <f t="shared" si="1"/>
        <v>0</v>
      </c>
      <c r="D69" s="71">
        <f>SUMIF('XCT Master (100)'!A:A,$C69,'XCT Master (100)'!B:B)</f>
        <v>0</v>
      </c>
    </row>
    <row r="70" spans="1:4" x14ac:dyDescent="0.25">
      <c r="A70" s="57"/>
      <c r="B70" s="66"/>
      <c r="C70" s="68">
        <f t="shared" si="1"/>
        <v>0</v>
      </c>
      <c r="D70" s="71">
        <f>SUMIF('XCT Master (100)'!A:A,$C70,'XCT Master (100)'!B:B)</f>
        <v>0</v>
      </c>
    </row>
    <row r="71" spans="1:4" x14ac:dyDescent="0.25">
      <c r="A71" s="57"/>
      <c r="B71" s="66"/>
      <c r="C71" s="68">
        <f t="shared" si="1"/>
        <v>0</v>
      </c>
      <c r="D71" s="71">
        <f>SUMIF('XCT Master (100)'!A:A,$C71,'XCT Master (100)'!B:B)</f>
        <v>0</v>
      </c>
    </row>
    <row r="72" spans="1:4" x14ac:dyDescent="0.25">
      <c r="A72" s="57"/>
      <c r="B72" s="66"/>
      <c r="C72" s="68">
        <f t="shared" si="1"/>
        <v>0</v>
      </c>
      <c r="D72" s="71">
        <f>SUMIF('XCT Master (100)'!A:A,$C72,'XCT Master (100)'!B:B)</f>
        <v>0</v>
      </c>
    </row>
    <row r="73" spans="1:4" x14ac:dyDescent="0.25">
      <c r="A73" s="57"/>
      <c r="B73" s="66"/>
      <c r="C73" s="68">
        <f t="shared" si="1"/>
        <v>0</v>
      </c>
      <c r="D73" s="71">
        <f>SUMIF('XCT Master (100)'!A:A,$C73,'XCT Master (100)'!B:B)</f>
        <v>0</v>
      </c>
    </row>
    <row r="74" spans="1:4" x14ac:dyDescent="0.25">
      <c r="A74" s="57"/>
      <c r="B74" s="66"/>
      <c r="C74" s="68">
        <f t="shared" si="1"/>
        <v>0</v>
      </c>
      <c r="D74" s="71">
        <f>SUMIF('XCT Master (100)'!A:A,$C74,'XCT Master (100)'!B:B)</f>
        <v>0</v>
      </c>
    </row>
    <row r="75" spans="1:4" x14ac:dyDescent="0.25">
      <c r="A75" s="57"/>
      <c r="B75" s="66"/>
      <c r="C75" s="68">
        <f t="shared" si="1"/>
        <v>0</v>
      </c>
      <c r="D75" s="71">
        <f>SUMIF('XCT Master (100)'!A:A,$C75,'XCT Master (100)'!B:B)</f>
        <v>0</v>
      </c>
    </row>
    <row r="76" spans="1:4" x14ac:dyDescent="0.25">
      <c r="A76" s="57"/>
      <c r="B76" s="66"/>
      <c r="C76" s="68">
        <f t="shared" si="1"/>
        <v>0</v>
      </c>
      <c r="D76" s="71">
        <f>SUMIF('XCT Master (100)'!A:A,$C76,'XCT Master (100)'!B:B)</f>
        <v>0</v>
      </c>
    </row>
    <row r="77" spans="1:4" x14ac:dyDescent="0.25">
      <c r="A77" s="57"/>
      <c r="B77" s="66"/>
      <c r="C77" s="68">
        <f t="shared" si="1"/>
        <v>0</v>
      </c>
      <c r="D77" s="71">
        <f>SUMIF('XCT Master (100)'!A:A,$C77,'XCT Master (100)'!B:B)</f>
        <v>0</v>
      </c>
    </row>
    <row r="78" spans="1:4" x14ac:dyDescent="0.25">
      <c r="A78" s="57"/>
      <c r="B78" s="66"/>
      <c r="C78" s="68">
        <f t="shared" si="1"/>
        <v>0</v>
      </c>
      <c r="D78" s="71">
        <f>SUMIF('XCT Master (100)'!A:A,$C78,'XCT Master (100)'!B:B)</f>
        <v>0</v>
      </c>
    </row>
    <row r="79" spans="1:4" x14ac:dyDescent="0.25">
      <c r="A79" s="57"/>
      <c r="B79" s="66"/>
      <c r="C79" s="68">
        <f t="shared" si="1"/>
        <v>0</v>
      </c>
      <c r="D79" s="71">
        <f>SUMIF('XCT Master (100)'!A:A,$C79,'XCT Master (100)'!B:B)</f>
        <v>0</v>
      </c>
    </row>
    <row r="80" spans="1:4" x14ac:dyDescent="0.25">
      <c r="A80" s="57"/>
      <c r="B80" s="66"/>
      <c r="C80" s="68">
        <f t="shared" si="1"/>
        <v>0</v>
      </c>
      <c r="D80" s="71">
        <f>SUMIF('XCT Master (100)'!A:A,$C80,'XCT Master (100)'!B:B)</f>
        <v>0</v>
      </c>
    </row>
    <row r="81" spans="1:4" x14ac:dyDescent="0.25">
      <c r="A81" s="57"/>
      <c r="B81" s="66"/>
      <c r="C81" s="68">
        <f t="shared" si="1"/>
        <v>0</v>
      </c>
      <c r="D81" s="71">
        <f>SUMIF('XCT Master (100)'!A:A,$C81,'XCT Master (100)'!B:B)</f>
        <v>0</v>
      </c>
    </row>
    <row r="82" spans="1:4" x14ac:dyDescent="0.25">
      <c r="A82" s="57"/>
      <c r="B82" s="66"/>
      <c r="C82" s="68">
        <f t="shared" si="1"/>
        <v>0</v>
      </c>
      <c r="D82" s="71">
        <f>SUMIF('XCT Master (100)'!A:A,$C82,'XCT Master (100)'!B:B)</f>
        <v>0</v>
      </c>
    </row>
    <row r="83" spans="1:4" x14ac:dyDescent="0.25">
      <c r="A83" s="57"/>
      <c r="B83" s="66"/>
      <c r="C83" s="68">
        <f t="shared" si="1"/>
        <v>0</v>
      </c>
      <c r="D83" s="71">
        <f>SUMIF('XCT Master (100)'!A:A,$C83,'XCT Master (100)'!B:B)</f>
        <v>0</v>
      </c>
    </row>
    <row r="84" spans="1:4" x14ac:dyDescent="0.25">
      <c r="A84" s="57"/>
      <c r="B84" s="66"/>
      <c r="C84" s="68">
        <f t="shared" si="1"/>
        <v>0</v>
      </c>
      <c r="D84" s="71">
        <f>SUMIF('XCT Master (100)'!A:A,$C84,'XCT Master (100)'!B:B)</f>
        <v>0</v>
      </c>
    </row>
    <row r="85" spans="1:4" x14ac:dyDescent="0.25">
      <c r="A85" s="57"/>
      <c r="B85" s="66"/>
      <c r="C85" s="68">
        <f t="shared" si="1"/>
        <v>0</v>
      </c>
      <c r="D85" s="71">
        <f>SUMIF('XCT Master (100)'!A:A,$C85,'XCT Master (100)'!B:B)</f>
        <v>0</v>
      </c>
    </row>
    <row r="86" spans="1:4" x14ac:dyDescent="0.25">
      <c r="A86" s="57"/>
      <c r="B86" s="66"/>
      <c r="C86" s="68">
        <f t="shared" si="1"/>
        <v>0</v>
      </c>
      <c r="D86" s="71">
        <f>SUMIF('XCT Master (100)'!A:A,$C86,'XCT Master (100)'!B:B)</f>
        <v>0</v>
      </c>
    </row>
    <row r="87" spans="1:4" x14ac:dyDescent="0.25">
      <c r="A87" s="57"/>
      <c r="B87" s="66"/>
      <c r="C87" s="68">
        <f t="shared" si="1"/>
        <v>0</v>
      </c>
      <c r="D87" s="71">
        <f>SUMIF('XCT Master (100)'!A:A,$C87,'XCT Master (100)'!B:B)</f>
        <v>0</v>
      </c>
    </row>
    <row r="88" spans="1:4" x14ac:dyDescent="0.25">
      <c r="A88" s="57"/>
      <c r="B88" s="66"/>
      <c r="C88" s="68">
        <f t="shared" si="1"/>
        <v>0</v>
      </c>
      <c r="D88" s="71">
        <f>SUMIF('XCT Master (100)'!A:A,$C88,'XCT Master (100)'!B:B)</f>
        <v>0</v>
      </c>
    </row>
    <row r="89" spans="1:4" x14ac:dyDescent="0.25">
      <c r="A89" s="57"/>
      <c r="B89" s="66"/>
      <c r="C89" s="68">
        <f t="shared" si="1"/>
        <v>0</v>
      </c>
      <c r="D89" s="71">
        <f>SUMIF('XCT Master (100)'!A:A,$C89,'XCT Master (100)'!B:B)</f>
        <v>0</v>
      </c>
    </row>
    <row r="90" spans="1:4" x14ac:dyDescent="0.25">
      <c r="A90" s="57"/>
      <c r="B90" s="66"/>
      <c r="C90" s="68">
        <f t="shared" si="1"/>
        <v>0</v>
      </c>
      <c r="D90" s="71">
        <f>SUMIF('XCT Master (100)'!A:A,$C90,'XCT Master (100)'!B:B)</f>
        <v>0</v>
      </c>
    </row>
    <row r="91" spans="1:4" x14ac:dyDescent="0.25">
      <c r="A91" s="57"/>
      <c r="B91" s="66"/>
      <c r="C91" s="68">
        <f t="shared" si="1"/>
        <v>0</v>
      </c>
      <c r="D91" s="71">
        <f>SUMIF('XCT Master (100)'!A:A,$C91,'XCT Master (100)'!B:B)</f>
        <v>0</v>
      </c>
    </row>
    <row r="92" spans="1:4" x14ac:dyDescent="0.25">
      <c r="A92" s="57"/>
      <c r="B92" s="66"/>
      <c r="C92" s="68">
        <f t="shared" si="1"/>
        <v>0</v>
      </c>
      <c r="D92" s="71">
        <f>SUMIF('XCT Master (100)'!A:A,$C92,'XCT Master (100)'!B:B)</f>
        <v>0</v>
      </c>
    </row>
    <row r="93" spans="1:4" x14ac:dyDescent="0.25">
      <c r="A93" s="57"/>
      <c r="B93" s="66"/>
      <c r="C93" s="68">
        <f t="shared" si="1"/>
        <v>0</v>
      </c>
      <c r="D93" s="71">
        <f>SUMIF('XCT Master (100)'!A:A,$C93,'XCT Master (100)'!B:B)</f>
        <v>0</v>
      </c>
    </row>
    <row r="94" spans="1:4" x14ac:dyDescent="0.25">
      <c r="A94" s="57"/>
      <c r="B94" s="66"/>
      <c r="C94" s="68">
        <f t="shared" si="1"/>
        <v>0</v>
      </c>
      <c r="D94" s="71">
        <f>SUMIF('XCT Master (100)'!A:A,$C94,'XCT Master (100)'!B:B)</f>
        <v>0</v>
      </c>
    </row>
    <row r="95" spans="1:4" x14ac:dyDescent="0.25">
      <c r="A95" s="57"/>
      <c r="B95" s="66"/>
      <c r="C95" s="68">
        <f t="shared" si="1"/>
        <v>0</v>
      </c>
      <c r="D95" s="71">
        <f>SUMIF('XCT Master (100)'!A:A,$C95,'XCT Master (100)'!B:B)</f>
        <v>0</v>
      </c>
    </row>
    <row r="96" spans="1:4" x14ac:dyDescent="0.25">
      <c r="A96" s="57"/>
      <c r="B96" s="66"/>
      <c r="C96" s="68">
        <f t="shared" si="1"/>
        <v>0</v>
      </c>
      <c r="D96" s="71">
        <f>SUMIF('XCT Master (100)'!A:A,$C96,'XCT Master (100)'!B:B)</f>
        <v>0</v>
      </c>
    </row>
    <row r="97" spans="1:4" x14ac:dyDescent="0.25">
      <c r="A97" s="57"/>
      <c r="B97" s="66"/>
      <c r="C97" s="68">
        <f t="shared" si="1"/>
        <v>0</v>
      </c>
      <c r="D97" s="71">
        <f>SUMIF('XCT Master (100)'!A:A,$C97,'XCT Master (100)'!B:B)</f>
        <v>0</v>
      </c>
    </row>
    <row r="98" spans="1:4" x14ac:dyDescent="0.25">
      <c r="A98" s="57"/>
      <c r="B98" s="66"/>
      <c r="C98" s="68">
        <f t="shared" si="1"/>
        <v>0</v>
      </c>
      <c r="D98" s="71">
        <f>SUMIF('XCT Master (100)'!A:A,$C98,'XCT Master (100)'!B:B)</f>
        <v>0</v>
      </c>
    </row>
    <row r="99" spans="1:4" x14ac:dyDescent="0.25">
      <c r="A99" s="57"/>
      <c r="B99" s="66"/>
      <c r="C99" s="68">
        <f t="shared" si="1"/>
        <v>0</v>
      </c>
      <c r="D99" s="71">
        <f>SUMIF('XCT Master (100)'!A:A,$C99,'XCT Master (100)'!B:B)</f>
        <v>0</v>
      </c>
    </row>
    <row r="100" spans="1:4" x14ac:dyDescent="0.25">
      <c r="A100" s="57"/>
      <c r="B100" s="66"/>
      <c r="C100" s="68">
        <f t="shared" si="1"/>
        <v>0</v>
      </c>
      <c r="D100" s="71">
        <f>SUMIF('XCT Master (100)'!A:A,$C100,'XCT Master (100)'!B:B)</f>
        <v>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01"/>
  <sheetViews>
    <sheetView workbookViewId="0">
      <pane ySplit="1" topLeftCell="A81" activePane="bottomLeft" state="frozen"/>
      <selection pane="bottomLeft" activeCell="E99" sqref="E99"/>
    </sheetView>
  </sheetViews>
  <sheetFormatPr defaultRowHeight="15" x14ac:dyDescent="0.25"/>
  <cols>
    <col min="1" max="1" width="14.140625" style="55" customWidth="1"/>
    <col min="2" max="2" width="14.140625" style="67" customWidth="1"/>
    <col min="3" max="4" width="13.5703125" customWidth="1"/>
    <col min="6" max="6" width="16.85546875" customWidth="1"/>
    <col min="7" max="7" width="11" customWidth="1"/>
  </cols>
  <sheetData>
    <row r="1" spans="1:7" x14ac:dyDescent="0.25">
      <c r="A1" s="56" t="s">
        <v>23</v>
      </c>
      <c r="B1" s="65" t="s">
        <v>16</v>
      </c>
      <c r="F1" s="69" t="s">
        <v>537</v>
      </c>
      <c r="G1" s="70">
        <v>4.08</v>
      </c>
    </row>
    <row r="2" spans="1:7" x14ac:dyDescent="0.25">
      <c r="A2" s="57">
        <v>311</v>
      </c>
      <c r="B2" s="66">
        <v>4.33</v>
      </c>
      <c r="C2" s="68">
        <f t="shared" ref="C2:C65" si="0">(ROUNDDOWN(B2,0)*60)+((B2-ROUNDDOWN(B2,0))*100)</f>
        <v>273</v>
      </c>
      <c r="D2" s="71">
        <f>SUMIF('XCT Master (80)'!A:A,$C2,'XCT Master (80)'!B:B)</f>
        <v>10</v>
      </c>
    </row>
    <row r="3" spans="1:7" x14ac:dyDescent="0.25">
      <c r="A3" s="57">
        <v>312</v>
      </c>
      <c r="B3" s="66">
        <v>4.12</v>
      </c>
      <c r="C3" s="68">
        <f t="shared" si="0"/>
        <v>252</v>
      </c>
      <c r="D3" s="71">
        <f>SUMIF('XCT Master (80)'!A:A,$C3,'XCT Master (80)'!B:B)</f>
        <v>1.6</v>
      </c>
    </row>
    <row r="4" spans="1:7" x14ac:dyDescent="0.25">
      <c r="A4" s="57">
        <v>314</v>
      </c>
      <c r="B4" s="66">
        <v>4.29</v>
      </c>
      <c r="C4" s="68">
        <f t="shared" si="0"/>
        <v>269</v>
      </c>
      <c r="D4" s="71">
        <f>SUMIF('XCT Master (80)'!A:A,$C4,'XCT Master (80)'!B:B)</f>
        <v>8.4</v>
      </c>
    </row>
    <row r="5" spans="1:7" x14ac:dyDescent="0.25">
      <c r="A5" s="57">
        <v>315</v>
      </c>
      <c r="B5" s="66">
        <v>4.37</v>
      </c>
      <c r="C5" s="68">
        <f t="shared" si="0"/>
        <v>277</v>
      </c>
      <c r="D5" s="71">
        <f>SUMIF('XCT Master (80)'!A:A,$C5,'XCT Master (80)'!B:B)</f>
        <v>11.6</v>
      </c>
    </row>
    <row r="6" spans="1:7" x14ac:dyDescent="0.25">
      <c r="A6" s="57">
        <v>316</v>
      </c>
      <c r="B6" s="66">
        <v>4.09</v>
      </c>
      <c r="C6" s="68">
        <f t="shared" si="0"/>
        <v>249</v>
      </c>
      <c r="D6" s="71">
        <f>SUMIF('XCT Master (80)'!A:A,$C6,'XCT Master (80)'!B:B)</f>
        <v>0.4</v>
      </c>
    </row>
    <row r="7" spans="1:7" x14ac:dyDescent="0.25">
      <c r="A7" s="57">
        <v>317</v>
      </c>
      <c r="B7" s="66">
        <v>4.29</v>
      </c>
      <c r="C7" s="68">
        <f t="shared" si="0"/>
        <v>269</v>
      </c>
      <c r="D7" s="71">
        <f>SUMIF('XCT Master (80)'!A:A,$C7,'XCT Master (80)'!B:B)</f>
        <v>8.4</v>
      </c>
    </row>
    <row r="8" spans="1:7" x14ac:dyDescent="0.25">
      <c r="A8" s="57">
        <v>401</v>
      </c>
      <c r="B8" s="66" t="s">
        <v>580</v>
      </c>
      <c r="C8" s="68" t="e">
        <f t="shared" si="0"/>
        <v>#VALUE!</v>
      </c>
      <c r="D8" s="71">
        <f>SUMIF('XCT Master (80)'!A:A,$C8,'XCT Master (80)'!B:B)</f>
        <v>0</v>
      </c>
    </row>
    <row r="9" spans="1:7" x14ac:dyDescent="0.25">
      <c r="A9" s="57">
        <v>402</v>
      </c>
      <c r="B9" s="66">
        <v>4.45</v>
      </c>
      <c r="C9" s="68">
        <f t="shared" si="0"/>
        <v>285</v>
      </c>
      <c r="D9" s="71">
        <f>SUMIF('XCT Master (80)'!A:A,$C9,'XCT Master (80)'!B:B)</f>
        <v>14.8</v>
      </c>
    </row>
    <row r="10" spans="1:7" x14ac:dyDescent="0.25">
      <c r="A10" s="57">
        <v>403</v>
      </c>
      <c r="B10" s="66">
        <v>3.51</v>
      </c>
      <c r="C10" s="68">
        <f t="shared" si="0"/>
        <v>230.99999999999997</v>
      </c>
      <c r="D10" s="71">
        <f>SUMIF('XCT Master (80)'!A:A,$C10,'XCT Master (80)'!B:B)</f>
        <v>-0.8</v>
      </c>
    </row>
    <row r="11" spans="1:7" x14ac:dyDescent="0.25">
      <c r="A11" s="57">
        <v>404</v>
      </c>
      <c r="B11" s="66">
        <v>4.12</v>
      </c>
      <c r="C11" s="68">
        <f t="shared" si="0"/>
        <v>252</v>
      </c>
      <c r="D11" s="71">
        <f>SUMIF('XCT Master (80)'!A:A,$C11,'XCT Master (80)'!B:B)</f>
        <v>1.6</v>
      </c>
    </row>
    <row r="12" spans="1:7" x14ac:dyDescent="0.25">
      <c r="A12" s="57">
        <v>405</v>
      </c>
      <c r="B12" s="66">
        <v>4.54</v>
      </c>
      <c r="C12" s="68">
        <f t="shared" si="0"/>
        <v>294</v>
      </c>
      <c r="D12" s="71">
        <f>SUMIF('XCT Master (80)'!A:A,$C12,'XCT Master (80)'!B:B)</f>
        <v>18.399999999999999</v>
      </c>
    </row>
    <row r="13" spans="1:7" x14ac:dyDescent="0.25">
      <c r="A13" s="57">
        <v>406</v>
      </c>
      <c r="B13" s="66">
        <v>3.43</v>
      </c>
      <c r="C13" s="68">
        <f t="shared" si="0"/>
        <v>223</v>
      </c>
      <c r="D13" s="71">
        <f>SUMIF('XCT Master (80)'!A:A,$C13,'XCT Master (80)'!B:B)</f>
        <v>-4</v>
      </c>
    </row>
    <row r="14" spans="1:7" x14ac:dyDescent="0.25">
      <c r="A14" s="57">
        <v>407</v>
      </c>
      <c r="B14" s="66">
        <v>4.07</v>
      </c>
      <c r="C14" s="68">
        <f t="shared" si="0"/>
        <v>247.00000000000003</v>
      </c>
      <c r="D14" s="71">
        <f>SUMIF('XCT Master (80)'!A:A,$C14,'XCT Master (80)'!B:B)</f>
        <v>0</v>
      </c>
    </row>
    <row r="15" spans="1:7" x14ac:dyDescent="0.25">
      <c r="A15" s="57">
        <v>351</v>
      </c>
      <c r="B15" s="66">
        <v>4.42</v>
      </c>
      <c r="C15" s="68">
        <f t="shared" si="0"/>
        <v>282</v>
      </c>
      <c r="D15" s="71">
        <f>SUMIF('XCT Master (80)'!A:A,$C15,'XCT Master (80)'!B:B)</f>
        <v>13.6</v>
      </c>
    </row>
    <row r="16" spans="1:7" x14ac:dyDescent="0.25">
      <c r="A16" s="57">
        <v>352</v>
      </c>
      <c r="B16" s="66">
        <v>4.3499999999999996</v>
      </c>
      <c r="C16" s="68">
        <f t="shared" si="0"/>
        <v>274.99999999999994</v>
      </c>
      <c r="D16" s="71">
        <f>SUMIF('XCT Master (80)'!A:A,$C16,'XCT Master (80)'!B:B)</f>
        <v>10.8</v>
      </c>
    </row>
    <row r="17" spans="1:4" x14ac:dyDescent="0.25">
      <c r="A17" s="57">
        <v>353</v>
      </c>
      <c r="B17" s="66">
        <v>4.25</v>
      </c>
      <c r="C17" s="68">
        <f t="shared" si="0"/>
        <v>265</v>
      </c>
      <c r="D17" s="71">
        <f>SUMIF('XCT Master (80)'!A:A,$C17,'XCT Master (80)'!B:B)</f>
        <v>6.8</v>
      </c>
    </row>
    <row r="18" spans="1:4" x14ac:dyDescent="0.25">
      <c r="A18" s="57">
        <v>354</v>
      </c>
      <c r="B18" s="66">
        <v>4.26</v>
      </c>
      <c r="C18" s="68">
        <f t="shared" si="0"/>
        <v>266</v>
      </c>
      <c r="D18" s="71">
        <f>SUMIF('XCT Master (80)'!A:A,$C18,'XCT Master (80)'!B:B)</f>
        <v>7.2</v>
      </c>
    </row>
    <row r="19" spans="1:4" x14ac:dyDescent="0.25">
      <c r="A19" s="57">
        <v>355</v>
      </c>
      <c r="B19" s="66">
        <v>4.29</v>
      </c>
      <c r="C19" s="68">
        <f t="shared" si="0"/>
        <v>269</v>
      </c>
      <c r="D19" s="71">
        <f>SUMIF('XCT Master (80)'!A:A,$C19,'XCT Master (80)'!B:B)</f>
        <v>8.4</v>
      </c>
    </row>
    <row r="20" spans="1:4" x14ac:dyDescent="0.25">
      <c r="A20" s="57">
        <v>356</v>
      </c>
      <c r="B20" s="66">
        <v>4.5</v>
      </c>
      <c r="C20" s="68">
        <f t="shared" si="0"/>
        <v>290</v>
      </c>
      <c r="D20" s="71">
        <f>SUMIF('XCT Master (80)'!A:A,$C20,'XCT Master (80)'!B:B)</f>
        <v>16.8</v>
      </c>
    </row>
    <row r="21" spans="1:4" x14ac:dyDescent="0.25">
      <c r="A21" s="57">
        <v>358</v>
      </c>
      <c r="B21" s="66">
        <v>4.49</v>
      </c>
      <c r="C21" s="68">
        <f t="shared" si="0"/>
        <v>289</v>
      </c>
      <c r="D21" s="71">
        <f>SUMIF('XCT Master (80)'!A:A,$C21,'XCT Master (80)'!B:B)</f>
        <v>16.399999999999999</v>
      </c>
    </row>
    <row r="22" spans="1:4" x14ac:dyDescent="0.25">
      <c r="A22" s="57">
        <v>359</v>
      </c>
      <c r="B22" s="66">
        <v>3.59</v>
      </c>
      <c r="C22" s="68">
        <f t="shared" si="0"/>
        <v>239</v>
      </c>
      <c r="D22" s="71">
        <f>SUMIF('XCT Master (80)'!A:A,$C22,'XCT Master (80)'!B:B)</f>
        <v>0</v>
      </c>
    </row>
    <row r="23" spans="1:4" x14ac:dyDescent="0.25">
      <c r="A23" s="57">
        <v>318</v>
      </c>
      <c r="B23" s="66">
        <v>4.45</v>
      </c>
      <c r="C23" s="68">
        <f t="shared" si="0"/>
        <v>285</v>
      </c>
      <c r="D23" s="71">
        <f>SUMIF('XCT Master (80)'!A:A,$C23,'XCT Master (80)'!B:B)</f>
        <v>14.8</v>
      </c>
    </row>
    <row r="24" spans="1:4" x14ac:dyDescent="0.25">
      <c r="A24" s="57">
        <v>319</v>
      </c>
      <c r="B24" s="66">
        <v>4.1500000000000004</v>
      </c>
      <c r="C24" s="68">
        <f t="shared" si="0"/>
        <v>255.00000000000003</v>
      </c>
      <c r="D24" s="71">
        <f>SUMIF('XCT Master (80)'!A:A,$C24,'XCT Master (80)'!B:B)</f>
        <v>2.8</v>
      </c>
    </row>
    <row r="25" spans="1:4" x14ac:dyDescent="0.25">
      <c r="A25" s="57">
        <v>320</v>
      </c>
      <c r="B25" s="66">
        <v>4.32</v>
      </c>
      <c r="C25" s="68">
        <f t="shared" si="0"/>
        <v>272</v>
      </c>
      <c r="D25" s="71">
        <f>SUMIF('XCT Master (80)'!A:A,$C25,'XCT Master (80)'!B:B)</f>
        <v>9.6</v>
      </c>
    </row>
    <row r="26" spans="1:4" x14ac:dyDescent="0.25">
      <c r="A26" s="57">
        <v>321</v>
      </c>
      <c r="B26" s="66">
        <v>4.22</v>
      </c>
      <c r="C26" s="68">
        <f t="shared" si="0"/>
        <v>262</v>
      </c>
      <c r="D26" s="71">
        <f>SUMIF('XCT Master (80)'!A:A,$C26,'XCT Master (80)'!B:B)</f>
        <v>5.6</v>
      </c>
    </row>
    <row r="27" spans="1:4" x14ac:dyDescent="0.25">
      <c r="A27" s="57">
        <v>322</v>
      </c>
      <c r="B27" s="66">
        <v>4.25</v>
      </c>
      <c r="C27" s="68">
        <f t="shared" si="0"/>
        <v>265</v>
      </c>
      <c r="D27" s="71">
        <f>SUMIF('XCT Master (80)'!A:A,$C27,'XCT Master (80)'!B:B)</f>
        <v>6.8</v>
      </c>
    </row>
    <row r="28" spans="1:4" x14ac:dyDescent="0.25">
      <c r="A28" s="57">
        <v>323</v>
      </c>
      <c r="B28" s="66">
        <v>4.4000000000000004</v>
      </c>
      <c r="C28" s="68">
        <f t="shared" si="0"/>
        <v>280.00000000000006</v>
      </c>
      <c r="D28" s="71">
        <f>SUMIF('XCT Master (80)'!A:A,$C28,'XCT Master (80)'!B:B)</f>
        <v>12.8</v>
      </c>
    </row>
    <row r="29" spans="1:4" x14ac:dyDescent="0.25">
      <c r="A29" s="57">
        <v>324</v>
      </c>
      <c r="B29" s="66">
        <v>4.4800000000000004</v>
      </c>
      <c r="C29" s="68">
        <f t="shared" si="0"/>
        <v>288.00000000000006</v>
      </c>
      <c r="D29" s="71">
        <f>SUMIF('XCT Master (80)'!A:A,$C29,'XCT Master (80)'!B:B)</f>
        <v>16</v>
      </c>
    </row>
    <row r="30" spans="1:4" x14ac:dyDescent="0.25">
      <c r="A30" s="57">
        <v>357</v>
      </c>
      <c r="B30" s="66">
        <v>4.18</v>
      </c>
      <c r="C30" s="68">
        <f t="shared" si="0"/>
        <v>258</v>
      </c>
      <c r="D30" s="71">
        <f>SUMIF('XCT Master (80)'!A:A,$C30,'XCT Master (80)'!B:B)</f>
        <v>4</v>
      </c>
    </row>
    <row r="31" spans="1:4" x14ac:dyDescent="0.25">
      <c r="A31" s="57">
        <v>360</v>
      </c>
      <c r="B31" s="66">
        <v>4.04</v>
      </c>
      <c r="C31" s="68">
        <f t="shared" si="0"/>
        <v>244</v>
      </c>
      <c r="D31" s="71">
        <f>SUMIF('XCT Master (80)'!A:A,$C31,'XCT Master (80)'!B:B)</f>
        <v>0</v>
      </c>
    </row>
    <row r="32" spans="1:4" x14ac:dyDescent="0.25">
      <c r="A32" s="57">
        <v>361</v>
      </c>
      <c r="B32" s="66">
        <v>4.4800000000000004</v>
      </c>
      <c r="C32" s="68">
        <f t="shared" si="0"/>
        <v>288.00000000000006</v>
      </c>
      <c r="D32" s="71">
        <f>SUMIF('XCT Master (80)'!A:A,$C32,'XCT Master (80)'!B:B)</f>
        <v>16</v>
      </c>
    </row>
    <row r="33" spans="1:4" x14ac:dyDescent="0.25">
      <c r="A33" s="57">
        <v>363</v>
      </c>
      <c r="B33" s="66">
        <v>3.54</v>
      </c>
      <c r="C33" s="68">
        <f t="shared" si="0"/>
        <v>234</v>
      </c>
      <c r="D33" s="71">
        <f>SUMIF('XCT Master (80)'!A:A,$C33,'XCT Master (80)'!B:B)</f>
        <v>0</v>
      </c>
    </row>
    <row r="34" spans="1:4" x14ac:dyDescent="0.25">
      <c r="A34" s="57">
        <v>408</v>
      </c>
      <c r="B34" s="66">
        <v>3.55</v>
      </c>
      <c r="C34" s="68">
        <f t="shared" si="0"/>
        <v>235</v>
      </c>
      <c r="D34" s="71">
        <f>SUMIF('XCT Master (80)'!A:A,$C34,'XCT Master (80)'!B:B)</f>
        <v>0</v>
      </c>
    </row>
    <row r="35" spans="1:4" x14ac:dyDescent="0.25">
      <c r="A35" s="57">
        <v>409</v>
      </c>
      <c r="B35" s="66">
        <v>5.18</v>
      </c>
      <c r="C35" s="68">
        <f t="shared" si="0"/>
        <v>318</v>
      </c>
      <c r="D35" s="71">
        <f>SUMIF('XCT Master (80)'!A:A,$C35,'XCT Master (80)'!B:B)</f>
        <v>28</v>
      </c>
    </row>
    <row r="36" spans="1:4" x14ac:dyDescent="0.25">
      <c r="A36" s="57">
        <v>410</v>
      </c>
      <c r="B36" s="66">
        <v>4.1100000000000003</v>
      </c>
      <c r="C36" s="68">
        <f t="shared" si="0"/>
        <v>251.00000000000003</v>
      </c>
      <c r="D36" s="71">
        <f>SUMIF('XCT Master (80)'!A:A,$C36,'XCT Master (80)'!B:B)</f>
        <v>1.2</v>
      </c>
    </row>
    <row r="37" spans="1:4" x14ac:dyDescent="0.25">
      <c r="A37" s="57">
        <v>412</v>
      </c>
      <c r="B37" s="66">
        <v>3.59</v>
      </c>
      <c r="C37" s="68">
        <f t="shared" si="0"/>
        <v>239</v>
      </c>
      <c r="D37" s="71">
        <f>SUMIF('XCT Master (80)'!A:A,$C37,'XCT Master (80)'!B:B)</f>
        <v>0</v>
      </c>
    </row>
    <row r="38" spans="1:4" x14ac:dyDescent="0.25">
      <c r="A38" s="57">
        <v>413</v>
      </c>
      <c r="B38" s="66">
        <v>4.18</v>
      </c>
      <c r="C38" s="68">
        <f t="shared" si="0"/>
        <v>258</v>
      </c>
      <c r="D38" s="71">
        <f>SUMIF('XCT Master (80)'!A:A,$C38,'XCT Master (80)'!B:B)</f>
        <v>4</v>
      </c>
    </row>
    <row r="39" spans="1:4" x14ac:dyDescent="0.25">
      <c r="A39" s="57">
        <v>302</v>
      </c>
      <c r="B39" s="66" t="s">
        <v>568</v>
      </c>
      <c r="C39" s="68" t="e">
        <f t="shared" si="0"/>
        <v>#VALUE!</v>
      </c>
      <c r="D39" s="71">
        <f>SUMIF('XCT Master (80)'!A:A,$C39,'XCT Master (80)'!B:B)</f>
        <v>0</v>
      </c>
    </row>
    <row r="40" spans="1:4" x14ac:dyDescent="0.25">
      <c r="A40" s="57">
        <v>291</v>
      </c>
      <c r="B40" s="66">
        <v>4.4400000000000004</v>
      </c>
      <c r="C40" s="68">
        <f t="shared" si="0"/>
        <v>284.00000000000006</v>
      </c>
      <c r="D40" s="71">
        <f>SUMIF('XCT Master (80)'!A:A,$C40,'XCT Master (80)'!B:B)</f>
        <v>14.4</v>
      </c>
    </row>
    <row r="41" spans="1:4" x14ac:dyDescent="0.25">
      <c r="A41" s="57">
        <v>292</v>
      </c>
      <c r="B41" s="66">
        <v>4.24</v>
      </c>
      <c r="C41" s="68">
        <f t="shared" si="0"/>
        <v>264</v>
      </c>
      <c r="D41" s="71">
        <f>SUMIF('XCT Master (80)'!A:A,$C41,'XCT Master (80)'!B:B)</f>
        <v>6.4</v>
      </c>
    </row>
    <row r="42" spans="1:4" x14ac:dyDescent="0.25">
      <c r="A42" s="57">
        <v>293</v>
      </c>
      <c r="B42" s="66" t="s">
        <v>568</v>
      </c>
      <c r="C42" s="68" t="e">
        <f t="shared" si="0"/>
        <v>#VALUE!</v>
      </c>
      <c r="D42" s="71">
        <f>SUMIF('XCT Master (80)'!A:A,$C42,'XCT Master (80)'!B:B)</f>
        <v>0</v>
      </c>
    </row>
    <row r="43" spans="1:4" x14ac:dyDescent="0.25">
      <c r="A43" s="57">
        <v>294</v>
      </c>
      <c r="B43" s="66">
        <v>4.5</v>
      </c>
      <c r="C43" s="68">
        <f t="shared" si="0"/>
        <v>290</v>
      </c>
      <c r="D43" s="71">
        <f>SUMIF('XCT Master (80)'!A:A,$C43,'XCT Master (80)'!B:B)</f>
        <v>16.8</v>
      </c>
    </row>
    <row r="44" spans="1:4" x14ac:dyDescent="0.25">
      <c r="A44" s="57">
        <v>295</v>
      </c>
      <c r="B44" s="66" t="s">
        <v>568</v>
      </c>
      <c r="C44" s="68" t="e">
        <f t="shared" si="0"/>
        <v>#VALUE!</v>
      </c>
      <c r="D44" s="71">
        <f>SUMIF('XCT Master (80)'!A:A,$C44,'XCT Master (80)'!B:B)</f>
        <v>0</v>
      </c>
    </row>
    <row r="45" spans="1:4" x14ac:dyDescent="0.25">
      <c r="A45" s="57">
        <v>300</v>
      </c>
      <c r="B45" s="66">
        <v>4.07</v>
      </c>
      <c r="C45" s="68">
        <f t="shared" si="0"/>
        <v>247.00000000000003</v>
      </c>
      <c r="D45" s="71">
        <f>SUMIF('XCT Master (80)'!A:A,$C45,'XCT Master (80)'!B:B)</f>
        <v>0</v>
      </c>
    </row>
    <row r="46" spans="1:4" x14ac:dyDescent="0.25">
      <c r="A46" s="57">
        <v>414</v>
      </c>
      <c r="B46" s="66">
        <v>4.0999999999999996</v>
      </c>
      <c r="C46" s="68">
        <f t="shared" si="0"/>
        <v>249.99999999999997</v>
      </c>
      <c r="D46" s="71">
        <f>SUMIF('XCT Master (80)'!A:A,$C46,'XCT Master (80)'!B:B)</f>
        <v>0.8</v>
      </c>
    </row>
    <row r="47" spans="1:4" x14ac:dyDescent="0.25">
      <c r="A47" s="57">
        <v>297</v>
      </c>
      <c r="B47" s="66">
        <v>4.34</v>
      </c>
      <c r="C47" s="68">
        <f t="shared" si="0"/>
        <v>274</v>
      </c>
      <c r="D47" s="71">
        <f>SUMIF('XCT Master (80)'!A:A,$C47,'XCT Master (80)'!B:B)</f>
        <v>10.4</v>
      </c>
    </row>
    <row r="48" spans="1:4" x14ac:dyDescent="0.25">
      <c r="A48" s="57">
        <v>298</v>
      </c>
      <c r="B48" s="66" t="s">
        <v>580</v>
      </c>
      <c r="C48" s="68" t="e">
        <f t="shared" si="0"/>
        <v>#VALUE!</v>
      </c>
      <c r="D48" s="71">
        <f>SUMIF('XCT Master (80)'!A:A,$C48,'XCT Master (80)'!B:B)</f>
        <v>0</v>
      </c>
    </row>
    <row r="49" spans="1:4" x14ac:dyDescent="0.25">
      <c r="A49" s="57">
        <v>301</v>
      </c>
      <c r="B49" s="66">
        <v>4.3</v>
      </c>
      <c r="C49" s="68">
        <f t="shared" si="0"/>
        <v>270</v>
      </c>
      <c r="D49" s="71">
        <f>SUMIF('XCT Master (80)'!A:A,$C49,'XCT Master (80)'!B:B)</f>
        <v>8.8000000000000007</v>
      </c>
    </row>
    <row r="50" spans="1:4" x14ac:dyDescent="0.25">
      <c r="A50" s="57">
        <v>326</v>
      </c>
      <c r="B50" s="66">
        <v>4.59</v>
      </c>
      <c r="C50" s="68">
        <f t="shared" si="0"/>
        <v>299</v>
      </c>
      <c r="D50" s="71">
        <f>SUMIF('XCT Master (80)'!A:A,$C50,'XCT Master (80)'!B:B)</f>
        <v>20.399999999999999</v>
      </c>
    </row>
    <row r="51" spans="1:4" x14ac:dyDescent="0.25">
      <c r="A51" s="57">
        <v>329</v>
      </c>
      <c r="B51" s="66">
        <v>4.3</v>
      </c>
      <c r="C51" s="68">
        <f t="shared" si="0"/>
        <v>270</v>
      </c>
      <c r="D51" s="71">
        <f>SUMIF('XCT Master (80)'!A:A,$C51,'XCT Master (80)'!B:B)</f>
        <v>8.8000000000000007</v>
      </c>
    </row>
    <row r="52" spans="1:4" x14ac:dyDescent="0.25">
      <c r="A52" s="57">
        <v>330</v>
      </c>
      <c r="B52" s="66">
        <v>4.16</v>
      </c>
      <c r="C52" s="68">
        <f t="shared" si="0"/>
        <v>256</v>
      </c>
      <c r="D52" s="71">
        <f>SUMIF('XCT Master (80)'!A:A,$C52,'XCT Master (80)'!B:B)</f>
        <v>3.2</v>
      </c>
    </row>
    <row r="53" spans="1:4" x14ac:dyDescent="0.25">
      <c r="A53" s="57">
        <v>331</v>
      </c>
      <c r="B53" s="66">
        <v>4.17</v>
      </c>
      <c r="C53" s="68">
        <f t="shared" si="0"/>
        <v>257</v>
      </c>
      <c r="D53" s="71">
        <f>SUMIF('XCT Master (80)'!A:A,$C53,'XCT Master (80)'!B:B)</f>
        <v>3.6</v>
      </c>
    </row>
    <row r="54" spans="1:4" x14ac:dyDescent="0.25">
      <c r="A54" s="57">
        <v>325</v>
      </c>
      <c r="B54" s="66">
        <v>4.2300000000000004</v>
      </c>
      <c r="C54" s="68">
        <f t="shared" si="0"/>
        <v>263.00000000000006</v>
      </c>
      <c r="D54" s="71">
        <f>SUMIF('XCT Master (80)'!A:A,$C54,'XCT Master (80)'!B:B)</f>
        <v>6</v>
      </c>
    </row>
    <row r="55" spans="1:4" x14ac:dyDescent="0.25">
      <c r="A55" s="57">
        <v>365</v>
      </c>
      <c r="B55" s="66">
        <v>4.0999999999999996</v>
      </c>
      <c r="C55" s="68">
        <f t="shared" si="0"/>
        <v>249.99999999999997</v>
      </c>
      <c r="D55" s="71">
        <f>SUMIF('XCT Master (80)'!A:A,$C55,'XCT Master (80)'!B:B)</f>
        <v>0.8</v>
      </c>
    </row>
    <row r="56" spans="1:4" x14ac:dyDescent="0.25">
      <c r="A56" s="57">
        <v>366</v>
      </c>
      <c r="B56" s="66">
        <v>4.3</v>
      </c>
      <c r="C56" s="68">
        <f t="shared" si="0"/>
        <v>270</v>
      </c>
      <c r="D56" s="71">
        <f>SUMIF('XCT Master (80)'!A:A,$C56,'XCT Master (80)'!B:B)</f>
        <v>8.8000000000000007</v>
      </c>
    </row>
    <row r="57" spans="1:4" x14ac:dyDescent="0.25">
      <c r="A57" s="57">
        <v>369</v>
      </c>
      <c r="B57" s="66">
        <v>4</v>
      </c>
      <c r="C57" s="68">
        <f t="shared" si="0"/>
        <v>240</v>
      </c>
      <c r="D57" s="71">
        <f>SUMIF('XCT Master (80)'!A:A,$C57,'XCT Master (80)'!B:B)</f>
        <v>0</v>
      </c>
    </row>
    <row r="58" spans="1:4" x14ac:dyDescent="0.25">
      <c r="A58" s="57">
        <v>370</v>
      </c>
      <c r="B58" s="66">
        <v>4.05</v>
      </c>
      <c r="C58" s="68">
        <f t="shared" si="0"/>
        <v>244.99999999999997</v>
      </c>
      <c r="D58" s="71">
        <f>SUMIF('XCT Master (80)'!A:A,$C58,'XCT Master (80)'!B:B)</f>
        <v>0</v>
      </c>
    </row>
    <row r="59" spans="1:4" x14ac:dyDescent="0.25">
      <c r="A59" s="57">
        <v>315</v>
      </c>
      <c r="B59" s="66">
        <v>3.46</v>
      </c>
      <c r="C59" s="68">
        <f t="shared" si="0"/>
        <v>226</v>
      </c>
      <c r="D59" s="71">
        <f>SUMIF('XCT Master (80)'!A:A,$C59,'XCT Master (80)'!B:B)</f>
        <v>-2.8</v>
      </c>
    </row>
    <row r="60" spans="1:4" x14ac:dyDescent="0.25">
      <c r="A60" s="57">
        <v>416</v>
      </c>
      <c r="B60" s="66">
        <v>4.32</v>
      </c>
      <c r="C60" s="68">
        <f t="shared" si="0"/>
        <v>272</v>
      </c>
      <c r="D60" s="71">
        <f>SUMIF('XCT Master (80)'!A:A,$C60,'XCT Master (80)'!B:B)</f>
        <v>9.6</v>
      </c>
    </row>
    <row r="61" spans="1:4" x14ac:dyDescent="0.25">
      <c r="A61" s="57">
        <v>417</v>
      </c>
      <c r="B61" s="66">
        <v>4.04</v>
      </c>
      <c r="C61" s="68">
        <f t="shared" si="0"/>
        <v>244</v>
      </c>
      <c r="D61" s="71">
        <f>SUMIF('XCT Master (80)'!A:A,$C61,'XCT Master (80)'!B:B)</f>
        <v>0</v>
      </c>
    </row>
    <row r="62" spans="1:4" x14ac:dyDescent="0.25">
      <c r="A62" s="57">
        <v>418</v>
      </c>
      <c r="B62" s="66">
        <v>4.3099999999999996</v>
      </c>
      <c r="C62" s="68">
        <f t="shared" si="0"/>
        <v>270.99999999999994</v>
      </c>
      <c r="D62" s="71">
        <f>SUMIF('XCT Master (80)'!A:A,$C62,'XCT Master (80)'!B:B)</f>
        <v>9.1999999999999993</v>
      </c>
    </row>
    <row r="63" spans="1:4" x14ac:dyDescent="0.25">
      <c r="A63" s="57">
        <v>420</v>
      </c>
      <c r="B63" s="66">
        <v>4.38</v>
      </c>
      <c r="C63" s="68">
        <f t="shared" si="0"/>
        <v>278</v>
      </c>
      <c r="D63" s="71">
        <f>SUMIF('XCT Master (80)'!A:A,$C63,'XCT Master (80)'!B:B)</f>
        <v>12</v>
      </c>
    </row>
    <row r="64" spans="1:4" x14ac:dyDescent="0.25">
      <c r="A64" s="57">
        <v>415</v>
      </c>
      <c r="B64" s="66">
        <v>3.46</v>
      </c>
      <c r="C64" s="68">
        <f t="shared" si="0"/>
        <v>226</v>
      </c>
      <c r="D64" s="71">
        <f>SUMIF('XCT Master (80)'!A:A,$C64,'XCT Master (80)'!B:B)</f>
        <v>-2.8</v>
      </c>
    </row>
    <row r="65" spans="1:4" x14ac:dyDescent="0.25">
      <c r="A65" s="57">
        <v>425</v>
      </c>
      <c r="B65" s="66">
        <v>5.18</v>
      </c>
      <c r="C65" s="68">
        <f t="shared" si="0"/>
        <v>318</v>
      </c>
      <c r="D65" s="71">
        <f>SUMIF('XCT Master (80)'!A:A,$C65,'XCT Master (80)'!B:B)</f>
        <v>28</v>
      </c>
    </row>
    <row r="66" spans="1:4" x14ac:dyDescent="0.25">
      <c r="A66" s="57">
        <v>427</v>
      </c>
      <c r="B66" s="66">
        <v>4.38</v>
      </c>
      <c r="C66" s="68">
        <f t="shared" ref="C66:C101" si="1">(ROUNDDOWN(B66,0)*60)+((B66-ROUNDDOWN(B66,0))*100)</f>
        <v>278</v>
      </c>
      <c r="D66" s="71">
        <f>SUMIF('XCT Master (80)'!A:A,$C66,'XCT Master (80)'!B:B)</f>
        <v>12</v>
      </c>
    </row>
    <row r="67" spans="1:4" x14ac:dyDescent="0.25">
      <c r="A67" s="57">
        <v>429</v>
      </c>
      <c r="B67" s="66">
        <v>4.2699999999999996</v>
      </c>
      <c r="C67" s="68">
        <f t="shared" si="1"/>
        <v>266.99999999999994</v>
      </c>
      <c r="D67" s="71">
        <f>SUMIF('XCT Master (80)'!A:A,$C67,'XCT Master (80)'!B:B)</f>
        <v>7.6</v>
      </c>
    </row>
    <row r="68" spans="1:4" x14ac:dyDescent="0.25">
      <c r="A68" s="57">
        <v>430</v>
      </c>
      <c r="B68" s="66">
        <v>4.3600000000000003</v>
      </c>
      <c r="C68" s="68">
        <f t="shared" si="1"/>
        <v>276</v>
      </c>
      <c r="D68" s="71">
        <f>SUMIF('XCT Master (80)'!A:A,$C68,'XCT Master (80)'!B:B)</f>
        <v>11.2</v>
      </c>
    </row>
    <row r="69" spans="1:4" x14ac:dyDescent="0.25">
      <c r="A69" s="57">
        <v>338</v>
      </c>
      <c r="B69" s="66">
        <v>3.57</v>
      </c>
      <c r="C69" s="68">
        <f t="shared" si="1"/>
        <v>237</v>
      </c>
      <c r="D69" s="71">
        <f>SUMIF('XCT Master (80)'!A:A,$C69,'XCT Master (80)'!B:B)</f>
        <v>0</v>
      </c>
    </row>
    <row r="70" spans="1:4" x14ac:dyDescent="0.25">
      <c r="A70" s="57">
        <v>340</v>
      </c>
      <c r="B70" s="66">
        <v>4.4400000000000004</v>
      </c>
      <c r="C70" s="68">
        <f t="shared" si="1"/>
        <v>284.00000000000006</v>
      </c>
      <c r="D70" s="71">
        <f>SUMIF('XCT Master (80)'!A:A,$C70,'XCT Master (80)'!B:B)</f>
        <v>14.4</v>
      </c>
    </row>
    <row r="71" spans="1:4" x14ac:dyDescent="0.25">
      <c r="A71" s="57">
        <v>341</v>
      </c>
      <c r="B71" s="66">
        <v>3.53</v>
      </c>
      <c r="C71" s="68">
        <f t="shared" si="1"/>
        <v>232.99999999999997</v>
      </c>
      <c r="D71" s="71">
        <f>SUMIF('XCT Master (80)'!A:A,$C71,'XCT Master (80)'!B:B)</f>
        <v>0</v>
      </c>
    </row>
    <row r="72" spans="1:4" x14ac:dyDescent="0.25">
      <c r="A72" s="57">
        <v>342</v>
      </c>
      <c r="B72" s="66">
        <v>4.05</v>
      </c>
      <c r="C72" s="68">
        <f t="shared" si="1"/>
        <v>244.99999999999997</v>
      </c>
      <c r="D72" s="71">
        <f>SUMIF('XCT Master (80)'!A:A,$C72,'XCT Master (80)'!B:B)</f>
        <v>0</v>
      </c>
    </row>
    <row r="73" spans="1:4" x14ac:dyDescent="0.25">
      <c r="A73" s="57">
        <v>376</v>
      </c>
      <c r="B73" s="66">
        <v>5.55</v>
      </c>
      <c r="C73" s="68">
        <f t="shared" si="1"/>
        <v>355</v>
      </c>
      <c r="D73" s="71">
        <f>SUMIF('XCT Master (80)'!A:A,$C73,'XCT Master (80)'!B:B)</f>
        <v>42.8</v>
      </c>
    </row>
    <row r="74" spans="1:4" x14ac:dyDescent="0.25">
      <c r="A74" s="57">
        <v>381</v>
      </c>
      <c r="B74" s="66">
        <v>4.2</v>
      </c>
      <c r="C74" s="68">
        <f t="shared" si="1"/>
        <v>260</v>
      </c>
      <c r="D74" s="71">
        <f>SUMIF('XCT Master (80)'!A:A,$C74,'XCT Master (80)'!B:B)</f>
        <v>4.8</v>
      </c>
    </row>
    <row r="75" spans="1:4" x14ac:dyDescent="0.25">
      <c r="A75" s="57">
        <v>382</v>
      </c>
      <c r="B75" s="66">
        <v>4.0599999999999996</v>
      </c>
      <c r="C75" s="68">
        <f t="shared" si="1"/>
        <v>245.99999999999997</v>
      </c>
      <c r="D75" s="71">
        <f>SUMIF('XCT Master (80)'!A:A,$C75,'XCT Master (80)'!B:B)</f>
        <v>0</v>
      </c>
    </row>
    <row r="76" spans="1:4" x14ac:dyDescent="0.25">
      <c r="A76" s="57">
        <v>435</v>
      </c>
      <c r="B76" s="66">
        <v>4.26</v>
      </c>
      <c r="C76" s="68">
        <f t="shared" si="1"/>
        <v>266</v>
      </c>
      <c r="D76" s="71">
        <f>SUMIF('XCT Master (80)'!A:A,$C76,'XCT Master (80)'!B:B)</f>
        <v>7.2</v>
      </c>
    </row>
    <row r="77" spans="1:4" x14ac:dyDescent="0.25">
      <c r="A77" s="57">
        <v>362</v>
      </c>
      <c r="B77" s="66">
        <v>3.44</v>
      </c>
      <c r="C77" s="68">
        <f t="shared" si="1"/>
        <v>224</v>
      </c>
      <c r="D77" s="71">
        <f>SUMIF('XCT Master (80)'!A:A,$C77,'XCT Master (80)'!B:B)</f>
        <v>-3.6</v>
      </c>
    </row>
    <row r="78" spans="1:4" x14ac:dyDescent="0.25">
      <c r="A78" s="57">
        <v>434</v>
      </c>
      <c r="B78" s="66">
        <v>4.01</v>
      </c>
      <c r="C78" s="68">
        <f t="shared" si="1"/>
        <v>240.99999999999997</v>
      </c>
      <c r="D78" s="71">
        <f>SUMIF('XCT Master (80)'!A:A,$C78,'XCT Master (80)'!B:B)</f>
        <v>0</v>
      </c>
    </row>
    <row r="79" spans="1:4" x14ac:dyDescent="0.25">
      <c r="A79" s="57">
        <v>433</v>
      </c>
      <c r="B79" s="66">
        <v>4.03</v>
      </c>
      <c r="C79" s="68">
        <f t="shared" si="1"/>
        <v>243.00000000000003</v>
      </c>
      <c r="D79" s="71">
        <f>SUMIF('XCT Master (80)'!A:A,$C79,'XCT Master (80)'!B:B)</f>
        <v>0</v>
      </c>
    </row>
    <row r="80" spans="1:4" x14ac:dyDescent="0.25">
      <c r="A80" s="57">
        <v>384</v>
      </c>
      <c r="B80" s="66">
        <v>4.3600000000000003</v>
      </c>
      <c r="C80" s="68">
        <f t="shared" si="1"/>
        <v>276</v>
      </c>
      <c r="D80" s="71">
        <f>SUMIF('XCT Master (80)'!A:A,$C80,'XCT Master (80)'!B:B)</f>
        <v>11.2</v>
      </c>
    </row>
    <row r="81" spans="1:4" x14ac:dyDescent="0.25">
      <c r="A81" s="57">
        <v>383</v>
      </c>
      <c r="B81" s="66">
        <v>4.2699999999999996</v>
      </c>
      <c r="C81" s="68">
        <f t="shared" si="1"/>
        <v>266.99999999999994</v>
      </c>
      <c r="D81" s="71">
        <f>SUMIF('XCT Master (80)'!A:A,$C81,'XCT Master (80)'!B:B)</f>
        <v>7.6</v>
      </c>
    </row>
    <row r="82" spans="1:4" x14ac:dyDescent="0.25">
      <c r="A82" s="57">
        <v>379</v>
      </c>
      <c r="B82" s="66">
        <v>4.41</v>
      </c>
      <c r="C82" s="68">
        <f t="shared" si="1"/>
        <v>281</v>
      </c>
      <c r="D82" s="71">
        <f>SUMIF('XCT Master (80)'!A:A,$C82,'XCT Master (80)'!B:B)</f>
        <v>13.2</v>
      </c>
    </row>
    <row r="83" spans="1:4" x14ac:dyDescent="0.25">
      <c r="A83" s="57">
        <v>432</v>
      </c>
      <c r="B83" s="66">
        <v>4.1900000000000004</v>
      </c>
      <c r="C83" s="68">
        <f t="shared" si="1"/>
        <v>259.00000000000006</v>
      </c>
      <c r="D83" s="71">
        <f>SUMIF('XCT Master (80)'!A:A,$C83,'XCT Master (80)'!B:B)</f>
        <v>4.4000000000000004</v>
      </c>
    </row>
    <row r="84" spans="1:4" x14ac:dyDescent="0.25">
      <c r="A84" s="57">
        <v>426</v>
      </c>
      <c r="B84" s="66">
        <v>3.48</v>
      </c>
      <c r="C84" s="68">
        <f t="shared" si="1"/>
        <v>228</v>
      </c>
      <c r="D84" s="71">
        <f>SUMIF('XCT Master (80)'!A:A,$C84,'XCT Master (80)'!B:B)</f>
        <v>-2</v>
      </c>
    </row>
    <row r="85" spans="1:4" x14ac:dyDescent="0.25">
      <c r="A85" s="57">
        <v>339</v>
      </c>
      <c r="B85" s="66">
        <v>4.0599999999999996</v>
      </c>
      <c r="C85" s="68">
        <f t="shared" si="1"/>
        <v>245.99999999999997</v>
      </c>
      <c r="D85" s="71">
        <f>SUMIF('XCT Master (80)'!A:A,$C85,'XCT Master (80)'!B:B)</f>
        <v>0</v>
      </c>
    </row>
    <row r="86" spans="1:4" x14ac:dyDescent="0.25">
      <c r="A86" s="57">
        <v>377</v>
      </c>
      <c r="B86" s="66">
        <v>4.07</v>
      </c>
      <c r="C86" s="68">
        <f t="shared" si="1"/>
        <v>247.00000000000003</v>
      </c>
      <c r="D86" s="71">
        <f>SUMIF('XCT Master (80)'!A:A,$C86,'XCT Master (80)'!B:B)</f>
        <v>0</v>
      </c>
    </row>
    <row r="87" spans="1:4" x14ac:dyDescent="0.25">
      <c r="A87" s="57">
        <v>380</v>
      </c>
      <c r="B87" s="66">
        <v>4.2</v>
      </c>
      <c r="C87" s="68">
        <f t="shared" si="1"/>
        <v>260</v>
      </c>
      <c r="D87" s="71">
        <f>SUMIF('XCT Master (80)'!A:A,$C87,'XCT Master (80)'!B:B)</f>
        <v>4.8</v>
      </c>
    </row>
    <row r="88" spans="1:4" x14ac:dyDescent="0.25">
      <c r="A88" s="57">
        <v>334</v>
      </c>
      <c r="B88" s="66">
        <v>3.53</v>
      </c>
      <c r="C88" s="68">
        <f t="shared" si="1"/>
        <v>232.99999999999997</v>
      </c>
      <c r="D88" s="71">
        <f>SUMIF('XCT Master (80)'!A:A,$C88,'XCT Master (80)'!B:B)</f>
        <v>0</v>
      </c>
    </row>
    <row r="89" spans="1:4" x14ac:dyDescent="0.25">
      <c r="A89" s="57">
        <v>378</v>
      </c>
      <c r="B89" s="66">
        <v>4.12</v>
      </c>
      <c r="C89" s="68">
        <f t="shared" si="1"/>
        <v>252</v>
      </c>
      <c r="D89" s="71">
        <f>SUMIF('XCT Master (80)'!A:A,$C89,'XCT Master (80)'!B:B)</f>
        <v>1.6</v>
      </c>
    </row>
    <row r="90" spans="1:4" x14ac:dyDescent="0.25">
      <c r="A90" s="57">
        <v>428</v>
      </c>
      <c r="B90" s="66">
        <v>4.22</v>
      </c>
      <c r="C90" s="68">
        <f t="shared" si="1"/>
        <v>262</v>
      </c>
      <c r="D90" s="71">
        <f>SUMIF('XCT Master (80)'!A:A,$C90,'XCT Master (80)'!B:B)</f>
        <v>5.6</v>
      </c>
    </row>
    <row r="91" spans="1:4" x14ac:dyDescent="0.25">
      <c r="A91" s="57">
        <v>374</v>
      </c>
      <c r="B91" s="66">
        <v>4.12</v>
      </c>
      <c r="C91" s="68">
        <f t="shared" si="1"/>
        <v>252</v>
      </c>
      <c r="D91" s="71">
        <f>SUMIF('XCT Master (80)'!A:A,$C91,'XCT Master (80)'!B:B)</f>
        <v>1.6</v>
      </c>
    </row>
    <row r="92" spans="1:4" x14ac:dyDescent="0.25">
      <c r="A92" s="57">
        <v>336</v>
      </c>
      <c r="B92" s="66">
        <v>5.08</v>
      </c>
      <c r="C92" s="68">
        <f t="shared" si="1"/>
        <v>308</v>
      </c>
      <c r="D92" s="71">
        <f>SUMIF('XCT Master (80)'!A:A,$C92,'XCT Master (80)'!B:B)</f>
        <v>24</v>
      </c>
    </row>
    <row r="93" spans="1:4" x14ac:dyDescent="0.25">
      <c r="A93" s="57">
        <v>337</v>
      </c>
      <c r="B93" s="66">
        <v>5.18</v>
      </c>
      <c r="C93" s="68">
        <f t="shared" si="1"/>
        <v>318</v>
      </c>
      <c r="D93" s="71">
        <f>SUMIF('XCT Master (80)'!A:A,$C93,'XCT Master (80)'!B:B)</f>
        <v>28</v>
      </c>
    </row>
    <row r="94" spans="1:4" x14ac:dyDescent="0.25">
      <c r="A94" s="57">
        <v>333</v>
      </c>
      <c r="B94" s="66">
        <v>4.4000000000000004</v>
      </c>
      <c r="C94" s="68">
        <f t="shared" si="1"/>
        <v>280.00000000000006</v>
      </c>
      <c r="D94" s="71">
        <f>SUMIF('XCT Master (80)'!A:A,$C94,'XCT Master (80)'!B:B)</f>
        <v>12.8</v>
      </c>
    </row>
    <row r="95" spans="1:4" x14ac:dyDescent="0.25">
      <c r="A95" s="57">
        <v>375</v>
      </c>
      <c r="B95" s="66">
        <v>4.59</v>
      </c>
      <c r="C95" s="68">
        <f t="shared" si="1"/>
        <v>299</v>
      </c>
      <c r="D95" s="71">
        <f>SUMIF('XCT Master (80)'!A:A,$C95,'XCT Master (80)'!B:B)</f>
        <v>20.399999999999999</v>
      </c>
    </row>
    <row r="96" spans="1:4" x14ac:dyDescent="0.25">
      <c r="A96" s="57">
        <v>335</v>
      </c>
      <c r="B96" s="66">
        <v>5.22</v>
      </c>
      <c r="C96" s="68">
        <f t="shared" si="1"/>
        <v>322</v>
      </c>
      <c r="D96" s="71">
        <f>SUMIF('XCT Master (80)'!A:A,$C96,'XCT Master (80)'!B:B)</f>
        <v>29.6</v>
      </c>
    </row>
    <row r="97" spans="1:4" x14ac:dyDescent="0.25">
      <c r="A97" s="57">
        <v>367</v>
      </c>
      <c r="B97" s="66" t="s">
        <v>568</v>
      </c>
      <c r="C97" s="68" t="e">
        <f t="shared" si="1"/>
        <v>#VALUE!</v>
      </c>
      <c r="D97" s="71">
        <f>SUMIF('XCT Master (80)'!A:A,$C97,'XCT Master (80)'!B:B)</f>
        <v>0</v>
      </c>
    </row>
    <row r="98" spans="1:4" x14ac:dyDescent="0.25">
      <c r="A98" s="57">
        <v>372</v>
      </c>
      <c r="B98" s="66">
        <v>4.17</v>
      </c>
      <c r="C98" s="68">
        <f t="shared" si="1"/>
        <v>257</v>
      </c>
      <c r="D98" s="71">
        <f>SUMIF('XCT Master (80)'!A:A,$C98,'XCT Master (80)'!B:B)</f>
        <v>3.6</v>
      </c>
    </row>
    <row r="99" spans="1:4" x14ac:dyDescent="0.25">
      <c r="A99" s="57">
        <v>332</v>
      </c>
      <c r="B99" s="66">
        <v>4.38</v>
      </c>
      <c r="C99" s="68">
        <f t="shared" si="1"/>
        <v>278</v>
      </c>
      <c r="D99" s="71">
        <f>SUMIF('XCT Master (80)'!A:A,$C99,'XCT Master (80)'!B:B)</f>
        <v>12</v>
      </c>
    </row>
    <row r="100" spans="1:4" x14ac:dyDescent="0.25">
      <c r="A100" s="57">
        <v>373</v>
      </c>
      <c r="B100" s="66">
        <v>7.12</v>
      </c>
      <c r="C100" s="68">
        <f t="shared" si="1"/>
        <v>432</v>
      </c>
      <c r="D100" s="71">
        <f>SUMIF('XCT Master (80)'!A:A,$C100,'XCT Master (80)'!B:B)</f>
        <v>73.599999999999895</v>
      </c>
    </row>
    <row r="101" spans="1:4" x14ac:dyDescent="0.25">
      <c r="A101" s="55">
        <v>328</v>
      </c>
      <c r="B101" s="67">
        <v>4.21</v>
      </c>
      <c r="C101" s="68">
        <f t="shared" si="1"/>
        <v>261</v>
      </c>
      <c r="D101" s="71">
        <f>SUMIF('XCT Master (80)'!A:A,$C101,'XCT Master (80)'!B:B)</f>
        <v>5.2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3" zoomScale="90" zoomScaleNormal="90" workbookViewId="0">
      <pane ySplit="3" topLeftCell="A15" activePane="bottomLeft" state="frozen"/>
      <selection activeCell="A3" sqref="A3"/>
      <selection pane="bottomLeft" activeCell="E22" sqref="E22"/>
    </sheetView>
  </sheetViews>
  <sheetFormatPr defaultColWidth="9.140625" defaultRowHeight="14.25" outlineLevelRow="1" x14ac:dyDescent="0.2"/>
  <cols>
    <col min="1" max="1" width="12.85546875" style="30" customWidth="1"/>
    <col min="2" max="4" width="24.7109375" style="30" customWidth="1"/>
    <col min="5" max="5" width="9.85546875" style="39" customWidth="1"/>
    <col min="6" max="6" width="9.140625" style="1"/>
    <col min="7" max="16384" width="9.140625" style="30"/>
  </cols>
  <sheetData>
    <row r="1" spans="1:11" hidden="1" outlineLevel="1" x14ac:dyDescent="0.2">
      <c r="G1" s="30" t="s">
        <v>15</v>
      </c>
    </row>
    <row r="2" spans="1:11" hidden="1" outlineLevel="1" x14ac:dyDescent="0.2">
      <c r="F2" s="30"/>
    </row>
    <row r="3" spans="1:11" ht="18" collapsed="1" x14ac:dyDescent="0.25">
      <c r="A3" s="60" t="s">
        <v>540</v>
      </c>
      <c r="F3" s="30"/>
    </row>
    <row r="4" spans="1:11" ht="4.5" customHeight="1" x14ac:dyDescent="0.2">
      <c r="F4" s="30"/>
    </row>
    <row r="5" spans="1:11" s="29" customFormat="1" ht="15" x14ac:dyDescent="0.25">
      <c r="A5" s="32" t="s">
        <v>23</v>
      </c>
      <c r="B5" s="32" t="s">
        <v>1</v>
      </c>
      <c r="C5" s="32" t="s">
        <v>2</v>
      </c>
      <c r="D5" s="32" t="s">
        <v>61</v>
      </c>
      <c r="E5" s="61" t="s">
        <v>11</v>
      </c>
      <c r="F5" s="32" t="s">
        <v>9</v>
      </c>
      <c r="G5" s="32" t="s">
        <v>12</v>
      </c>
      <c r="H5" s="32" t="s">
        <v>16</v>
      </c>
      <c r="I5" s="32" t="s">
        <v>13</v>
      </c>
      <c r="J5" s="32" t="s">
        <v>10</v>
      </c>
      <c r="K5" s="32" t="s">
        <v>14</v>
      </c>
    </row>
    <row r="6" spans="1:11" x14ac:dyDescent="0.2">
      <c r="A6" s="62">
        <v>171</v>
      </c>
      <c r="B6" s="3" t="str">
        <f>IFERROR(VLOOKUP($A6,Entries!$A:$F,4,FALSE),"")</f>
        <v>Kayleigh Isaacs</v>
      </c>
      <c r="C6" s="3" t="str">
        <f>IFERROR(VLOOKUP($A6,Entries!$A:$F,5,FALSE),"")</f>
        <v>Fabio</v>
      </c>
      <c r="D6" s="3" t="str">
        <f>IFERROR(VLOOKUP($A6,Entries!$A:$F,6,FALSE),"")</f>
        <v>Bath Pink</v>
      </c>
      <c r="E6" s="35">
        <f>IF(SUMIF('DR (90)'!$A:$A,$A6,'DR (90)'!$D:$D)=0,"",SUMIF('DR (90)'!$A:$A,$A6,'DR (90)'!$D:$D))</f>
        <v>34.299999999999997</v>
      </c>
      <c r="F6" s="63">
        <f>IFERROR(VLOOKUP(A6,'SJ (90)'!A:D,4,FALSE),"")</f>
        <v>7</v>
      </c>
      <c r="G6" s="35" t="str">
        <f>IFERROR(VLOOKUP(A6,'XCT (90)'!A:D,4,FALSE),"")</f>
        <v/>
      </c>
      <c r="H6" s="64" t="str">
        <f>IF(G6=0,SUMIF('XCT (90)'!A:A,$A6,'XCT (90)'!B:B),"")</f>
        <v/>
      </c>
      <c r="I6" s="63" t="str">
        <f>IFERROR(VLOOKUP(A6,'XC (90)'!A:B,2,FALSE),"")</f>
        <v>E</v>
      </c>
      <c r="J6" s="35" t="str">
        <f>IF(F6="E","E",IF(I6="E","E",IF(F6="R","R",IF(I6="R","R",SUM(E6:F6,I6)+IF(G6="",0,IF(G6&gt;0,G6,-G6))))))</f>
        <v>E</v>
      </c>
      <c r="K6" s="3" t="str">
        <f>IFERROR(RANK(J6,J$6:J$15,1),"")</f>
        <v/>
      </c>
    </row>
    <row r="7" spans="1:11" x14ac:dyDescent="0.2">
      <c r="A7" s="62">
        <v>172</v>
      </c>
      <c r="B7" s="3" t="s">
        <v>582</v>
      </c>
      <c r="C7" s="3" t="s">
        <v>583</v>
      </c>
      <c r="D7" s="3" t="str">
        <f>IFERROR(VLOOKUP($A7,Entries!$A:$F,6,FALSE),"")</f>
        <v>Bath Pink</v>
      </c>
      <c r="E7" s="35">
        <f>IF(SUMIF('DR (90)'!$A:$A,$A7,'DR (90)'!$D:$D)=0,"",SUMIF('DR (90)'!$A:$A,$A7,'DR (90)'!$D:$D))</f>
        <v>42</v>
      </c>
      <c r="F7" s="63">
        <f>IFERROR(VLOOKUP(A7,'SJ (90)'!A:D,4,FALSE),"")</f>
        <v>0</v>
      </c>
      <c r="G7" s="35">
        <f>IFERROR(VLOOKUP(A7,'XCT (90)'!A:D,4,FALSE),"")</f>
        <v>4</v>
      </c>
      <c r="H7" s="64">
        <v>5.05</v>
      </c>
      <c r="I7" s="63">
        <f>IFERROR(VLOOKUP(A7,'XC (90)'!A:B,2,FALSE),"")</f>
        <v>0</v>
      </c>
      <c r="J7" s="35">
        <f t="shared" ref="J7:J15" si="0">IF(F7="E","E",IF(I7="E","E",IF(F7="R","R",IF(I7="R","R",SUM(E7:F7,I7)+IF(G7="",0,IF(G7&gt;0,G7,-G7))))))</f>
        <v>46</v>
      </c>
      <c r="K7" s="3">
        <f t="shared" ref="K7:K15" si="1">IFERROR(RANK(J7,J$6:J$15,1),"")</f>
        <v>3</v>
      </c>
    </row>
    <row r="8" spans="1:11" x14ac:dyDescent="0.2">
      <c r="A8" s="62">
        <v>173</v>
      </c>
      <c r="B8" s="3" t="str">
        <f>IFERROR(VLOOKUP($A8,Entries!$A:$F,4,FALSE),"")</f>
        <v>Madeline Bryant</v>
      </c>
      <c r="C8" s="3" t="str">
        <f>IFERROR(VLOOKUP($A8,Entries!$A:$F,5,FALSE),"")</f>
        <v>Love for Guinness</v>
      </c>
      <c r="D8" s="3" t="str">
        <f>IFERROR(VLOOKUP($A8,Entries!$A:$F,6,FALSE),"")</f>
        <v>Bath Pink</v>
      </c>
      <c r="E8" s="35">
        <f>IF(SUMIF('DR (90)'!$A:$A,$A8,'DR (90)'!$D:$D)=0,"",SUMIF('DR (90)'!$A:$A,$A8,'DR (90)'!$D:$D))</f>
        <v>33.5</v>
      </c>
      <c r="F8" s="63">
        <f>IFERROR(VLOOKUP(A8,'SJ (90)'!A:D,4,FALSE),"")</f>
        <v>0</v>
      </c>
      <c r="G8" s="35">
        <f>IFERROR(VLOOKUP(A8,'XCT (90)'!A:D,4,FALSE),"")</f>
        <v>0</v>
      </c>
      <c r="H8" s="64">
        <f>IF(G8=0,SUMIF('XCT (90)'!A:A,$A8,'XCT (90)'!B:B),"")</f>
        <v>9.08</v>
      </c>
      <c r="I8" s="63">
        <f>IFERROR(VLOOKUP(A8,'XC (90)'!A:B,2,FALSE),"")</f>
        <v>20</v>
      </c>
      <c r="J8" s="35">
        <f t="shared" si="0"/>
        <v>53.5</v>
      </c>
      <c r="K8" s="3">
        <f t="shared" si="1"/>
        <v>7</v>
      </c>
    </row>
    <row r="9" spans="1:11" x14ac:dyDescent="0.2">
      <c r="A9" s="62">
        <v>174</v>
      </c>
      <c r="B9" s="3" t="str">
        <f>IFERROR(VLOOKUP($A9,Entries!$A:$F,4,FALSE),"")</f>
        <v>Maud Ross</v>
      </c>
      <c r="C9" s="3" t="s">
        <v>575</v>
      </c>
      <c r="D9" s="3" t="str">
        <f>IFERROR(VLOOKUP($A9,Entries!$A:$F,6,FALSE),"")</f>
        <v>Bath Pink</v>
      </c>
      <c r="E9" s="35">
        <f>IF(SUMIF('DR (90)'!$A:$A,$A9,'DR (90)'!$D:$D)=0,"",SUMIF('DR (90)'!$A:$A,$A9,'DR (90)'!$D:$D))</f>
        <v>36.5</v>
      </c>
      <c r="F9" s="63">
        <f>IFERROR(VLOOKUP(A9,'SJ (90)'!A:D,4,FALSE),"")</f>
        <v>8</v>
      </c>
      <c r="G9" s="35">
        <f>IFERROR(VLOOKUP(A9,'XCT (90)'!A:D,4,FALSE),"")</f>
        <v>1.6</v>
      </c>
      <c r="H9" s="64">
        <v>5.01</v>
      </c>
      <c r="I9" s="63">
        <f>IFERROR(VLOOKUP(A9,'XC (90)'!A:B,2,FALSE),"")</f>
        <v>0</v>
      </c>
      <c r="J9" s="35">
        <f t="shared" si="0"/>
        <v>46.1</v>
      </c>
      <c r="K9" s="3">
        <f t="shared" si="1"/>
        <v>4</v>
      </c>
    </row>
    <row r="10" spans="1:11" x14ac:dyDescent="0.2">
      <c r="A10" s="62">
        <v>175</v>
      </c>
      <c r="B10" s="3" t="str">
        <f>IFERROR(VLOOKUP($A10,Entries!$A:$F,4,FALSE),"")</f>
        <v>Ciara McDonagh</v>
      </c>
      <c r="C10" s="3" t="str">
        <f>IFERROR(VLOOKUP($A10,Entries!$A:$F,5,FALSE),"")</f>
        <v>Woody</v>
      </c>
      <c r="D10" s="3" t="str">
        <f>IFERROR(VLOOKUP($A10,Entries!$A:$F,6,FALSE),"")</f>
        <v>Cotswold Edge</v>
      </c>
      <c r="E10" s="35" t="str">
        <f>IF(SUMIF('DR (90)'!$A:$A,$A10,'DR (90)'!$D:$D)=0,"",SUMIF('DR (90)'!$A:$A,$A10,'DR (90)'!$D:$D))</f>
        <v/>
      </c>
      <c r="F10" s="63" t="str">
        <f>IFERROR(VLOOKUP(A10,'SJ (90)'!A:D,4,FALSE),"")</f>
        <v/>
      </c>
      <c r="G10" s="35" t="str">
        <f>IFERROR(VLOOKUP(A10,'XCT (90)'!A:D,4,FALSE),"")</f>
        <v/>
      </c>
      <c r="H10" s="64" t="str">
        <f>IF(G10=0,SUMIF('XCT (90)'!A:A,$A10,'XCT (90)'!B:B),"")</f>
        <v/>
      </c>
      <c r="I10" s="63" t="str">
        <f>IFERROR(VLOOKUP(A10,'XC (90)'!A:B,2,FALSE),"")</f>
        <v/>
      </c>
      <c r="J10" s="35" t="s">
        <v>569</v>
      </c>
      <c r="K10" s="3" t="str">
        <f t="shared" si="1"/>
        <v/>
      </c>
    </row>
    <row r="11" spans="1:11" x14ac:dyDescent="0.2">
      <c r="A11" s="62">
        <v>176</v>
      </c>
      <c r="B11" s="3" t="str">
        <f>IFERROR(VLOOKUP($A11,Entries!$A:$F,4,FALSE),"")</f>
        <v>Abbie Robins</v>
      </c>
      <c r="C11" s="3" t="str">
        <f>IFERROR(VLOOKUP($A11,Entries!$A:$F,5,FALSE),"")</f>
        <v>Adrian II</v>
      </c>
      <c r="D11" s="3" t="str">
        <f>IFERROR(VLOOKUP($A11,Entries!$A:$F,6,FALSE),"")</f>
        <v>Wessex Gold</v>
      </c>
      <c r="E11" s="35">
        <f>IF(SUMIF('DR (90)'!$A:$A,$A11,'DR (90)'!$D:$D)=0,"",SUMIF('DR (90)'!$A:$A,$A11,'DR (90)'!$D:$D))</f>
        <v>32.799999999999997</v>
      </c>
      <c r="F11" s="63">
        <f>IFERROR(VLOOKUP(A11,'SJ (90)'!A:D,4,FALSE),"")</f>
        <v>19</v>
      </c>
      <c r="G11" s="35">
        <f>IFERROR(VLOOKUP(A11,'XCT (90)'!A:D,4,FALSE),"")</f>
        <v>-0.4</v>
      </c>
      <c r="H11" s="64">
        <v>4.41</v>
      </c>
      <c r="I11" s="63">
        <f>IFERROR(VLOOKUP(A11,'XC (90)'!A:B,2,FALSE),"")</f>
        <v>0</v>
      </c>
      <c r="J11" s="35">
        <f t="shared" si="0"/>
        <v>52.199999999999996</v>
      </c>
      <c r="K11" s="3">
        <f t="shared" si="1"/>
        <v>6</v>
      </c>
    </row>
    <row r="12" spans="1:11" x14ac:dyDescent="0.2">
      <c r="A12" s="62">
        <v>177</v>
      </c>
      <c r="B12" s="3" t="str">
        <f>IFERROR(VLOOKUP($A12,Entries!$A:$F,4,FALSE),"")</f>
        <v>Gemma Holdaway</v>
      </c>
      <c r="C12" s="3" t="str">
        <f>IFERROR(VLOOKUP($A12,Entries!$A:$F,5,FALSE),"")</f>
        <v>Peek a Boo</v>
      </c>
      <c r="D12" s="3" t="str">
        <f>IFERROR(VLOOKUP($A12,Entries!$A:$F,6,FALSE),"")</f>
        <v>Bath Purple</v>
      </c>
      <c r="E12" s="35">
        <f>IF(SUMIF('DR (90)'!$A:$A,$A12,'DR (90)'!$D:$D)=0,"",SUMIF('DR (90)'!$A:$A,$A12,'DR (90)'!$D:$D))</f>
        <v>34.299999999999997</v>
      </c>
      <c r="F12" s="63">
        <f>IFERROR(VLOOKUP(A12,'SJ (90)'!A:D,4,FALSE),"")</f>
        <v>8</v>
      </c>
      <c r="G12" s="35">
        <f>IFERROR(VLOOKUP(A12,'XCT (90)'!A:D,4,FALSE),"")</f>
        <v>-5.2</v>
      </c>
      <c r="H12" s="64">
        <v>4.29</v>
      </c>
      <c r="I12" s="63">
        <f>IFERROR(VLOOKUP(A12,'XC (90)'!A:B,2,FALSE),"")</f>
        <v>0</v>
      </c>
      <c r="J12" s="35">
        <f t="shared" si="0"/>
        <v>47.5</v>
      </c>
      <c r="K12" s="3">
        <f t="shared" si="1"/>
        <v>5</v>
      </c>
    </row>
    <row r="13" spans="1:11" x14ac:dyDescent="0.2">
      <c r="A13" s="62">
        <v>178</v>
      </c>
      <c r="B13" s="3" t="str">
        <f>IFERROR(VLOOKUP($A13,Entries!$A:$F,4,FALSE),"")</f>
        <v>Kaytlyn Hughes</v>
      </c>
      <c r="C13" s="3" t="str">
        <f>IFERROR(VLOOKUP($A13,Entries!$A:$F,5,FALSE),"")</f>
        <v>Roche</v>
      </c>
      <c r="D13" s="3" t="str">
        <f>IFERROR(VLOOKUP($A13,Entries!$A:$F,6,FALSE),"")</f>
        <v>Bath Purple</v>
      </c>
      <c r="E13" s="35">
        <f>IF(SUMIF('DR (90)'!$A:$A,$A13,'DR (90)'!$D:$D)=0,"",SUMIF('DR (90)'!$A:$A,$A13,'DR (90)'!$D:$D))</f>
        <v>34.799999999999997</v>
      </c>
      <c r="F13" s="63">
        <f>IFERROR(VLOOKUP(A13,'SJ (90)'!A:D,4,FALSE),"")</f>
        <v>19</v>
      </c>
      <c r="G13" s="35">
        <f>IFERROR(VLOOKUP(A13,'XCT (90)'!A:D,4,FALSE),"")</f>
        <v>0</v>
      </c>
      <c r="H13" s="64">
        <f>IF(G13=0,SUMIF('XCT (90)'!A:A,$A13,'XCT (90)'!B:B),"")</f>
        <v>4.45</v>
      </c>
      <c r="I13" s="63">
        <f>IFERROR(VLOOKUP(A13,'XC (90)'!A:B,2,FALSE),"")</f>
        <v>0</v>
      </c>
      <c r="J13" s="35">
        <f t="shared" si="0"/>
        <v>53.8</v>
      </c>
      <c r="K13" s="3">
        <f t="shared" si="1"/>
        <v>8</v>
      </c>
    </row>
    <row r="14" spans="1:11" x14ac:dyDescent="0.2">
      <c r="A14" s="62">
        <v>179</v>
      </c>
      <c r="B14" s="3" t="str">
        <f>IFERROR(VLOOKUP($A14,Entries!$A:$F,4,FALSE),"")</f>
        <v>Minty Mayhew</v>
      </c>
      <c r="C14" s="3" t="str">
        <f>IFERROR(VLOOKUP($A14,Entries!$A:$F,5,FALSE),"")</f>
        <v>Scarthy Robin</v>
      </c>
      <c r="D14" s="3" t="str">
        <f>IFERROR(VLOOKUP($A14,Entries!$A:$F,6,FALSE),"")</f>
        <v>Bath Purple</v>
      </c>
      <c r="E14" s="35">
        <f>IF(SUMIF('DR (90)'!$A:$A,$A14,'DR (90)'!$D:$D)=0,"",SUMIF('DR (90)'!$A:$A,$A14,'DR (90)'!$D:$D))</f>
        <v>33</v>
      </c>
      <c r="F14" s="63">
        <f>IFERROR(VLOOKUP(A14,'SJ (90)'!A:D,4,FALSE),"")</f>
        <v>4</v>
      </c>
      <c r="G14" s="35">
        <f>IFERROR(VLOOKUP(A14,'XCT (90)'!A:D,4,FALSE),"")</f>
        <v>0</v>
      </c>
      <c r="H14" s="64">
        <v>4.51</v>
      </c>
      <c r="I14" s="63">
        <f>IFERROR(VLOOKUP(A14,'XC (90)'!A:B,2,FALSE),"")</f>
        <v>0</v>
      </c>
      <c r="J14" s="35">
        <f t="shared" si="0"/>
        <v>37</v>
      </c>
      <c r="K14" s="3">
        <f t="shared" si="1"/>
        <v>2</v>
      </c>
    </row>
    <row r="15" spans="1:11" x14ac:dyDescent="0.2">
      <c r="A15" s="62">
        <v>180</v>
      </c>
      <c r="B15" s="3" t="str">
        <f>IFERROR(VLOOKUP($A15,Entries!$A:$F,4,FALSE),"")</f>
        <v>Christie Antoniou</v>
      </c>
      <c r="C15" s="3" t="str">
        <f>IFERROR(VLOOKUP($A15,Entries!$A:$F,5,FALSE),"")</f>
        <v>Captain Hook</v>
      </c>
      <c r="D15" s="3" t="str">
        <f>IFERROR(VLOOKUP($A15,Entries!$A:$F,6,FALSE),"")</f>
        <v>Bath Purple</v>
      </c>
      <c r="E15" s="35">
        <f>IF(SUMIF('DR (90)'!$A:$A,$A15,'DR (90)'!$D:$D)=0,"",SUMIF('DR (90)'!$A:$A,$A15,'DR (90)'!$D:$D))</f>
        <v>34.799999999999997</v>
      </c>
      <c r="F15" s="63">
        <f>IFERROR(VLOOKUP(A15,'SJ (90)'!A:D,4,FALSE),"")</f>
        <v>0</v>
      </c>
      <c r="G15" s="35">
        <f>IFERROR(VLOOKUP(A15,'XCT (90)'!A:D,4,FALSE),"")</f>
        <v>0</v>
      </c>
      <c r="H15" s="64">
        <f>IF(G15=0,SUMIF('XCT (90)'!A:A,$A15,'XCT (90)'!B:B),"")</f>
        <v>4.57</v>
      </c>
      <c r="I15" s="63">
        <f>IFERROR(VLOOKUP(A15,'XC (90)'!A:B,2,FALSE),"")</f>
        <v>0</v>
      </c>
      <c r="J15" s="35">
        <f t="shared" si="0"/>
        <v>34.799999999999997</v>
      </c>
      <c r="K15" s="3">
        <f t="shared" si="1"/>
        <v>1</v>
      </c>
    </row>
    <row r="16" spans="1:11" ht="4.5" customHeight="1" x14ac:dyDescent="0.2">
      <c r="F16" s="30"/>
    </row>
    <row r="17" spans="1:11" ht="18" collapsed="1" x14ac:dyDescent="0.25">
      <c r="A17" s="60" t="s">
        <v>541</v>
      </c>
      <c r="F17" s="30"/>
    </row>
    <row r="18" spans="1:11" ht="4.5" customHeight="1" x14ac:dyDescent="0.2">
      <c r="F18" s="30"/>
    </row>
    <row r="19" spans="1:11" x14ac:dyDescent="0.2">
      <c r="A19" s="62">
        <v>193</v>
      </c>
      <c r="B19" s="3" t="str">
        <f>IFERROR(VLOOKUP($A19,Entries!$A:$F,4,FALSE),"")</f>
        <v>Poppy May</v>
      </c>
      <c r="C19" s="3" t="str">
        <f>IFERROR(VLOOKUP($A19,Entries!$A:$F,5,FALSE),"")</f>
        <v>Bryna Tywysog</v>
      </c>
      <c r="D19" s="3" t="str">
        <f>IFERROR(VLOOKUP($A19,Entries!$A:$F,6,FALSE),"")</f>
        <v>Shropshire South</v>
      </c>
      <c r="E19" s="35">
        <f>IF(SUMIF('DR (90)'!$A:$A,$A19,'DR (90)'!$D:$D)=0,"",SUMIF('DR (90)'!$A:$A,$A19,'DR (90)'!$D:$D))</f>
        <v>34.5</v>
      </c>
      <c r="F19" s="63">
        <f>IFERROR(VLOOKUP(A19,'SJ (90)'!A:D,4,FALSE),"")</f>
        <v>0</v>
      </c>
      <c r="G19" s="35">
        <f>IFERROR(VLOOKUP(A19,'XCT (90)'!A:D,4,FALSE),"")</f>
        <v>0</v>
      </c>
      <c r="H19" s="64">
        <f>IF(G19=0,SUMIF('XCT (90)'!A:A,$A19,'XCT (90)'!B:B),"")</f>
        <v>4.57</v>
      </c>
      <c r="I19" s="63">
        <f>IFERROR(VLOOKUP(A19,'XC (90)'!A:B,2,FALSE),"")</f>
        <v>0</v>
      </c>
      <c r="J19" s="35">
        <f t="shared" ref="J19:J22" si="2">IF(F19="E","E",IF(I19="E","E",IF(F19="R","R",IF(I19="R","R",SUM(E19:F19,I19)+IF(G19="",0,IF(G19&gt;0,G19,-G19))))))</f>
        <v>34.5</v>
      </c>
      <c r="K19" s="3">
        <f>IFERROR(RANK(J19,J$19:J$22,1),"")</f>
        <v>2</v>
      </c>
    </row>
    <row r="20" spans="1:11" x14ac:dyDescent="0.2">
      <c r="A20" s="62">
        <v>194</v>
      </c>
      <c r="B20" s="3" t="str">
        <f>IFERROR(VLOOKUP($A20,Entries!$A:$F,4,FALSE),"")</f>
        <v>Holly Osbourne</v>
      </c>
      <c r="C20" s="3" t="str">
        <f>IFERROR(VLOOKUP($A20,Entries!$A:$F,5,FALSE),"")</f>
        <v>Zhamira</v>
      </c>
      <c r="D20" s="3" t="str">
        <f>IFERROR(VLOOKUP($A20,Entries!$A:$F,6,FALSE),"")</f>
        <v>Evenlode</v>
      </c>
      <c r="E20" s="35">
        <f>IF(SUMIF('DR (90)'!$A:$A,$A20,'DR (90)'!$D:$D)=0,"",SUMIF('DR (90)'!$A:$A,$A20,'DR (90)'!$D:$D))</f>
        <v>28.5</v>
      </c>
      <c r="F20" s="63">
        <f>IFERROR(VLOOKUP(A20,'SJ (90)'!A:D,4,FALSE),"")</f>
        <v>4</v>
      </c>
      <c r="G20" s="35">
        <f>IFERROR(VLOOKUP(A20,'XCT (90)'!A:D,4,FALSE),"")</f>
        <v>0</v>
      </c>
      <c r="H20" s="64">
        <f>IF(G20=0,SUMIF('XCT (90)'!A:A,$A20,'XCT (90)'!B:B),"")</f>
        <v>4.51</v>
      </c>
      <c r="I20" s="63">
        <f>IFERROR(VLOOKUP(A20,'XC (90)'!A:B,2,FALSE),"")</f>
        <v>0</v>
      </c>
      <c r="J20" s="35">
        <f t="shared" si="2"/>
        <v>32.5</v>
      </c>
      <c r="K20" s="3">
        <f t="shared" ref="K20:K22" si="3">IFERROR(RANK(J20,J$19:J$22,1),"")</f>
        <v>1</v>
      </c>
    </row>
    <row r="21" spans="1:11" x14ac:dyDescent="0.2">
      <c r="A21" s="62">
        <v>195</v>
      </c>
      <c r="B21" s="3" t="str">
        <f>IFERROR(VLOOKUP($A21,Entries!$A:$F,4,FALSE),"")</f>
        <v>Esme Ruff</v>
      </c>
      <c r="C21" s="3" t="str">
        <f>IFERROR(VLOOKUP($A21,Entries!$A:$F,5,FALSE),"")</f>
        <v>Morning Flight</v>
      </c>
      <c r="D21" s="3" t="str">
        <f>IFERROR(VLOOKUP($A21,Entries!$A:$F,6,FALSE),"")</f>
        <v>Malvern Hills</v>
      </c>
      <c r="E21" s="35">
        <f>IF(SUMIF('DR (90)'!$A:$A,$A21,'DR (90)'!$D:$D)=0,"",SUMIF('DR (90)'!$A:$A,$A21,'DR (90)'!$D:$D))</f>
        <v>38.299999999999997</v>
      </c>
      <c r="F21" s="63">
        <f>IFERROR(VLOOKUP(A21,'SJ (90)'!A:D,4,FALSE),"")</f>
        <v>0</v>
      </c>
      <c r="G21" s="35">
        <f>IFERROR(VLOOKUP(A21,'XCT (90)'!A:D,4,FALSE),"")</f>
        <v>10.8</v>
      </c>
      <c r="H21" s="64">
        <v>5.24</v>
      </c>
      <c r="I21" s="63">
        <f>IFERROR(VLOOKUP(A21,'XC (90)'!A:B,2,FALSE),"")</f>
        <v>40</v>
      </c>
      <c r="J21" s="35">
        <f t="shared" si="2"/>
        <v>89.1</v>
      </c>
      <c r="K21" s="3">
        <f t="shared" si="3"/>
        <v>4</v>
      </c>
    </row>
    <row r="22" spans="1:11" x14ac:dyDescent="0.2">
      <c r="A22" s="62">
        <v>196</v>
      </c>
      <c r="B22" s="3" t="str">
        <f>IFERROR(VLOOKUP($A22,Entries!$A:$F,4,FALSE),"")</f>
        <v>Sacha Willis</v>
      </c>
      <c r="C22" s="3" t="str">
        <f>IFERROR(VLOOKUP($A22,Entries!$A:$F,5,FALSE),"")</f>
        <v>Narrow Blaze</v>
      </c>
      <c r="D22" s="3" t="str">
        <f>IFERROR(VLOOKUP($A22,Entries!$A:$F,6,FALSE),"")</f>
        <v>Malvern Hills</v>
      </c>
      <c r="E22" s="35">
        <f>IF(SUMIF('DR (90)'!$A:$A,$A22,'DR (90)'!$D:$D)=0,"",SUMIF('DR (90)'!$A:$A,$A22,'DR (90)'!$D:$D))</f>
        <v>43.8</v>
      </c>
      <c r="F22" s="63">
        <f>IFERROR(VLOOKUP(A22,'SJ (90)'!A:D,4,FALSE),"")</f>
        <v>4</v>
      </c>
      <c r="G22" s="35">
        <f>IFERROR(VLOOKUP(A22,'XCT (90)'!A:D,4,FALSE),"")</f>
        <v>-3.2</v>
      </c>
      <c r="H22" s="64">
        <v>4.34</v>
      </c>
      <c r="I22" s="63">
        <f>IFERROR(VLOOKUP(A22,'XC (90)'!A:B,2,FALSE),"")</f>
        <v>0</v>
      </c>
      <c r="J22" s="35">
        <f t="shared" si="2"/>
        <v>51</v>
      </c>
      <c r="K22" s="3">
        <f t="shared" si="3"/>
        <v>3</v>
      </c>
    </row>
    <row r="23" spans="1:11" ht="4.5" customHeight="1" x14ac:dyDescent="0.2">
      <c r="F23" s="30"/>
    </row>
    <row r="24" spans="1:11" ht="18" collapsed="1" x14ac:dyDescent="0.25">
      <c r="A24" s="60" t="s">
        <v>542</v>
      </c>
      <c r="F24" s="30"/>
    </row>
    <row r="25" spans="1:11" ht="4.5" customHeight="1" x14ac:dyDescent="0.2">
      <c r="F25" s="30"/>
    </row>
    <row r="26" spans="1:11" x14ac:dyDescent="0.2">
      <c r="A26" s="62">
        <v>181</v>
      </c>
      <c r="B26" s="3" t="str">
        <f>IFERROR(VLOOKUP($A26,Entries!$A:$F,4,FALSE),"")</f>
        <v>Lydia Smith</v>
      </c>
      <c r="C26" s="3" t="str">
        <f>IFERROR(VLOOKUP($A26,Entries!$A:$F,5,FALSE),"")</f>
        <v>Ruben</v>
      </c>
      <c r="D26" s="3">
        <f>IFERROR(VLOOKUP($A26,Entries!$A:$F,6,FALSE),"")</f>
        <v>0</v>
      </c>
      <c r="E26" s="35">
        <f>IF(SUMIF('DR (90)'!$A:$A,$A26,'DR (90)'!$D:$D)=0,"",SUMIF('DR (90)'!$A:$A,$A26,'DR (90)'!$D:$D))</f>
        <v>35.5</v>
      </c>
      <c r="F26" s="63">
        <f>IFERROR(VLOOKUP(A26,'SJ (90)'!A:D,4,FALSE),"")</f>
        <v>44</v>
      </c>
      <c r="G26" s="35">
        <f>IFERROR(VLOOKUP(A26,'XCT (90)'!A:D,4,FALSE),"")</f>
        <v>0</v>
      </c>
      <c r="H26" s="64">
        <f>IF(G26=0,SUMIF('XCT (90)'!A:A,$A26,'XCT (90)'!B:B),"")</f>
        <v>0</v>
      </c>
      <c r="I26" s="63" t="str">
        <f>IFERROR(VLOOKUP(A26,'XC (90)'!A:B,2,FALSE),"")</f>
        <v>E</v>
      </c>
      <c r="J26" s="35" t="str">
        <f t="shared" ref="J26:J37" si="4">IF(F26="E","E",IF(I26="E","E",IF(F26="R","R",IF(I26="R","R",SUM(E26:F26,I26)+IF(G26="",0,IF(G26&gt;0,G26,-G26))))))</f>
        <v>E</v>
      </c>
      <c r="K26" s="3" t="str">
        <f>IFERROR(RANK(J26,J$26:J$37,1),"")</f>
        <v/>
      </c>
    </row>
    <row r="27" spans="1:11" x14ac:dyDescent="0.2">
      <c r="A27" s="62">
        <v>182</v>
      </c>
      <c r="B27" s="3" t="str">
        <f>IFERROR(VLOOKUP($A27,Entries!$A:$F,4,FALSE),"")</f>
        <v>Cheryl Wilcox</v>
      </c>
      <c r="C27" s="3" t="str">
        <f>IFERROR(VLOOKUP($A27,Entries!$A:$F,5,FALSE),"")</f>
        <v>Tia</v>
      </c>
      <c r="D27" s="3">
        <f>IFERROR(VLOOKUP($A27,Entries!$A:$F,6,FALSE),"")</f>
        <v>0</v>
      </c>
      <c r="E27" s="35">
        <f>IF(SUMIF('DR (90)'!$A:$A,$A27,'DR (90)'!$D:$D)=0,"",SUMIF('DR (90)'!$A:$A,$A27,'DR (90)'!$D:$D))</f>
        <v>36.5</v>
      </c>
      <c r="F27" s="63">
        <f>IFERROR(VLOOKUP(A27,'SJ (90)'!A:D,4,FALSE),"")</f>
        <v>69</v>
      </c>
      <c r="G27" s="35">
        <f>IFERROR(VLOOKUP(A27,'XCT (90)'!A:D,4,FALSE),"")</f>
        <v>14.4</v>
      </c>
      <c r="H27" s="64">
        <v>5.33</v>
      </c>
      <c r="I27" s="63">
        <f>IFERROR(VLOOKUP(A27,'XC (90)'!A:B,2,FALSE),"")</f>
        <v>0</v>
      </c>
      <c r="J27" s="35">
        <f t="shared" si="4"/>
        <v>119.9</v>
      </c>
      <c r="K27" s="3">
        <f t="shared" ref="K27:K37" si="5">IFERROR(RANK(J27,J$26:J$37,1),"")</f>
        <v>10</v>
      </c>
    </row>
    <row r="28" spans="1:11" x14ac:dyDescent="0.2">
      <c r="A28" s="62">
        <v>183</v>
      </c>
      <c r="B28" s="3" t="str">
        <f>IFERROR(VLOOKUP($A28,Entries!$A:$F,4,FALSE),"")</f>
        <v>Naomi Carter</v>
      </c>
      <c r="C28" s="3" t="str">
        <f>IFERROR(VLOOKUP($A28,Entries!$A:$F,5,FALSE),"")</f>
        <v>The Springy Thingy</v>
      </c>
      <c r="D28" s="3">
        <f>IFERROR(VLOOKUP($A28,Entries!$A:$F,6,FALSE),"")</f>
        <v>0</v>
      </c>
      <c r="E28" s="35">
        <f>IF(SUMIF('DR (90)'!$A:$A,$A28,'DR (90)'!$D:$D)=0,"",SUMIF('DR (90)'!$A:$A,$A28,'DR (90)'!$D:$D))</f>
        <v>27.8</v>
      </c>
      <c r="F28" s="63">
        <f>IFERROR(VLOOKUP(A28,'SJ (90)'!A:D,4,FALSE),"")</f>
        <v>8</v>
      </c>
      <c r="G28" s="35">
        <f>IFERROR(VLOOKUP(A28,'XCT (90)'!A:D,4,FALSE),"")</f>
        <v>0</v>
      </c>
      <c r="H28" s="64">
        <f>IF(G28=0,SUMIF('XCT (90)'!A:A,$A28,'XCT (90)'!B:B),"")</f>
        <v>4.49</v>
      </c>
      <c r="I28" s="63">
        <f>IFERROR(VLOOKUP(A28,'XC (90)'!A:B,2,FALSE),"")</f>
        <v>0</v>
      </c>
      <c r="J28" s="35">
        <f t="shared" si="4"/>
        <v>35.799999999999997</v>
      </c>
      <c r="K28" s="3">
        <f t="shared" si="5"/>
        <v>6</v>
      </c>
    </row>
    <row r="29" spans="1:11" x14ac:dyDescent="0.2">
      <c r="A29" s="62">
        <v>184</v>
      </c>
      <c r="B29" s="3" t="str">
        <f>IFERROR(VLOOKUP($A29,Entries!$A:$F,4,FALSE),"")</f>
        <v>Milly Harvey</v>
      </c>
      <c r="C29" s="3" t="str">
        <f>IFERROR(VLOOKUP($A29,Entries!$A:$F,5,FALSE),"")</f>
        <v>Tockas Harlequin</v>
      </c>
      <c r="D29" s="3">
        <f>IFERROR(VLOOKUP($A29,Entries!$A:$F,6,FALSE),"")</f>
        <v>0</v>
      </c>
      <c r="E29" s="35">
        <f>IF(SUMIF('DR (90)'!$A:$A,$A29,'DR (90)'!$D:$D)=0,"",SUMIF('DR (90)'!$A:$A,$A29,'DR (90)'!$D:$D))</f>
        <v>29.3</v>
      </c>
      <c r="F29" s="63">
        <f>IFERROR(VLOOKUP(A29,'SJ (90)'!A:D,4,FALSE),"")</f>
        <v>0</v>
      </c>
      <c r="G29" s="35">
        <f>IFERROR(VLOOKUP(A29,'XCT (90)'!A:D,4,FALSE),"")</f>
        <v>0</v>
      </c>
      <c r="H29" s="64">
        <f>IF(G29=0,SUMIF('XCT (90)'!A:A,$A29,'XCT (90)'!B:B),"")</f>
        <v>4.47</v>
      </c>
      <c r="I29" s="63">
        <f>IFERROR(VLOOKUP(A29,'XC (90)'!A:B,2,FALSE),"")</f>
        <v>0</v>
      </c>
      <c r="J29" s="35">
        <f t="shared" si="4"/>
        <v>29.3</v>
      </c>
      <c r="K29" s="3">
        <f t="shared" si="5"/>
        <v>1</v>
      </c>
    </row>
    <row r="30" spans="1:11" x14ac:dyDescent="0.2">
      <c r="A30" s="62">
        <v>185</v>
      </c>
      <c r="B30" s="3" t="str">
        <f>IFERROR(VLOOKUP($A30,Entries!$A:$F,4,FALSE),"")</f>
        <v>Tabitha Baker</v>
      </c>
      <c r="C30" s="3" t="str">
        <f>IFERROR(VLOOKUP($A30,Entries!$A:$F,5,FALSE),"")</f>
        <v>Rosie</v>
      </c>
      <c r="D30" s="3">
        <f>IFERROR(VLOOKUP($A30,Entries!$A:$F,6,FALSE),"")</f>
        <v>0</v>
      </c>
      <c r="E30" s="35">
        <f>IF(SUMIF('DR (90)'!$A:$A,$A30,'DR (90)'!$D:$D)=0,"",SUMIF('DR (90)'!$A:$A,$A30,'DR (90)'!$D:$D))</f>
        <v>44.3</v>
      </c>
      <c r="F30" s="63">
        <f>IFERROR(VLOOKUP(A30,'SJ (90)'!A:D,4,FALSE),"")</f>
        <v>6</v>
      </c>
      <c r="G30" s="35">
        <f>IFERROR(VLOOKUP(A30,'XCT (90)'!A:D,4,FALSE),"")</f>
        <v>11.6</v>
      </c>
      <c r="H30" s="64">
        <v>5.26</v>
      </c>
      <c r="I30" s="63">
        <f>IFERROR(VLOOKUP(A30,'XC (90)'!A:B,2,FALSE),"")</f>
        <v>20</v>
      </c>
      <c r="J30" s="35">
        <f t="shared" si="4"/>
        <v>81.899999999999991</v>
      </c>
      <c r="K30" s="3">
        <f t="shared" si="5"/>
        <v>9</v>
      </c>
    </row>
    <row r="31" spans="1:11" x14ac:dyDescent="0.2">
      <c r="A31" s="62">
        <v>186</v>
      </c>
      <c r="B31" s="3" t="str">
        <f>IFERROR(VLOOKUP($A31,Entries!$A:$F,4,FALSE),"")</f>
        <v>Hannah Collett</v>
      </c>
      <c r="C31" s="3" t="str">
        <f>IFERROR(VLOOKUP($A31,Entries!$A:$F,5,FALSE),"")</f>
        <v>Lambrini Girl</v>
      </c>
      <c r="D31" s="3">
        <f>IFERROR(VLOOKUP($A31,Entries!$A:$F,6,FALSE),"")</f>
        <v>0</v>
      </c>
      <c r="E31" s="35">
        <f>IF(SUMIF('DR (90)'!$A:$A,$A31,'DR (90)'!$D:$D)=0,"",SUMIF('DR (90)'!$A:$A,$A31,'DR (90)'!$D:$D))</f>
        <v>39.299999999999997</v>
      </c>
      <c r="F31" s="63">
        <f>IFERROR(VLOOKUP(A31,'SJ (90)'!A:D,4,FALSE),"")</f>
        <v>27</v>
      </c>
      <c r="G31" s="35">
        <f>IFERROR(VLOOKUP(A31,'XCT (90)'!A:D,4,FALSE),"")</f>
        <v>0</v>
      </c>
      <c r="H31" s="64">
        <f>IF(G31=0,SUMIF('XCT (90)'!A:A,$A31,'XCT (90)'!B:B),"")</f>
        <v>0</v>
      </c>
      <c r="I31" s="63">
        <f>IFERROR(VLOOKUP(A31,'XC (90)'!A:B,2,FALSE),"")</f>
        <v>0</v>
      </c>
      <c r="J31" s="35">
        <f t="shared" si="4"/>
        <v>66.3</v>
      </c>
      <c r="K31" s="3">
        <f t="shared" si="5"/>
        <v>7</v>
      </c>
    </row>
    <row r="32" spans="1:11" x14ac:dyDescent="0.2">
      <c r="A32" s="62">
        <v>187</v>
      </c>
      <c r="B32" s="3" t="str">
        <f>IFERROR(VLOOKUP($A32,Entries!$A:$F,4,FALSE),"")</f>
        <v>Carys Reynolds</v>
      </c>
      <c r="C32" s="3" t="str">
        <f>IFERROR(VLOOKUP($A32,Entries!$A:$F,5,FALSE),"")</f>
        <v>Celcius</v>
      </c>
      <c r="D32" s="3">
        <f>IFERROR(VLOOKUP($A32,Entries!$A:$F,6,FALSE),"")</f>
        <v>0</v>
      </c>
      <c r="E32" s="35">
        <f>IF(SUMIF('DR (90)'!$A:$A,$A32,'DR (90)'!$D:$D)=0,"",SUMIF('DR (90)'!$A:$A,$A32,'DR (90)'!$D:$D))</f>
        <v>33.299999999999997</v>
      </c>
      <c r="F32" s="63">
        <f>IFERROR(VLOOKUP(A32,'SJ (90)'!A:D,4,FALSE),"")</f>
        <v>0</v>
      </c>
      <c r="G32" s="35">
        <f>IFERROR(VLOOKUP(A32,'XCT (90)'!A:D,4,FALSE),"")</f>
        <v>0</v>
      </c>
      <c r="H32" s="64">
        <f>IF(G32=0,SUMIF('XCT (90)'!A:A,$A32,'XCT (90)'!B:B),"")</f>
        <v>4.49</v>
      </c>
      <c r="I32" s="63">
        <f>IFERROR(VLOOKUP(A32,'XC (90)'!A:B,2,FALSE),"")</f>
        <v>0</v>
      </c>
      <c r="J32" s="35">
        <f t="shared" si="4"/>
        <v>33.299999999999997</v>
      </c>
      <c r="K32" s="3">
        <f t="shared" si="5"/>
        <v>3</v>
      </c>
    </row>
    <row r="33" spans="1:11" x14ac:dyDescent="0.2">
      <c r="A33" s="62">
        <v>188</v>
      </c>
      <c r="B33" s="3" t="str">
        <f>IFERROR(VLOOKUP($A33,Entries!$A:$F,4,FALSE),"")</f>
        <v>Alexandra Van Randwyck</v>
      </c>
      <c r="C33" s="3" t="str">
        <f>IFERROR(VLOOKUP($A33,Entries!$A:$F,5,FALSE),"")</f>
        <v>Appollo Star</v>
      </c>
      <c r="D33" s="3">
        <f>IFERROR(VLOOKUP($A33,Entries!$A:$F,6,FALSE),"")</f>
        <v>0</v>
      </c>
      <c r="E33" s="35">
        <f>IF(SUMIF('DR (90)'!$A:$A,$A33,'DR (90)'!$D:$D)=0,"",SUMIF('DR (90)'!$A:$A,$A33,'DR (90)'!$D:$D))</f>
        <v>30.5</v>
      </c>
      <c r="F33" s="63">
        <f>IFERROR(VLOOKUP(A33,'SJ (90)'!A:D,4,FALSE),"")</f>
        <v>0</v>
      </c>
      <c r="G33" s="35">
        <f>IFERROR(VLOOKUP(A33,'XCT (90)'!A:D,4,FALSE),"")</f>
        <v>3.2</v>
      </c>
      <c r="H33" s="64">
        <v>5.05</v>
      </c>
      <c r="I33" s="63">
        <f>IFERROR(VLOOKUP(A33,'XC (90)'!A:B,2,FALSE),"")</f>
        <v>0</v>
      </c>
      <c r="J33" s="35">
        <f t="shared" si="4"/>
        <v>33.700000000000003</v>
      </c>
      <c r="K33" s="3">
        <f t="shared" si="5"/>
        <v>4</v>
      </c>
    </row>
    <row r="34" spans="1:11" x14ac:dyDescent="0.2">
      <c r="A34" s="62">
        <v>189</v>
      </c>
      <c r="B34" s="3" t="str">
        <f>IFERROR(VLOOKUP($A34,Entries!$A:$F,4,FALSE),"")</f>
        <v>Sarah Francis</v>
      </c>
      <c r="C34" s="3" t="str">
        <f>IFERROR(VLOOKUP($A34,Entries!$A:$F,5,FALSE),"")</f>
        <v>Alma</v>
      </c>
      <c r="D34" s="3">
        <f>IFERROR(VLOOKUP($A34,Entries!$A:$F,6,FALSE),"")</f>
        <v>0</v>
      </c>
      <c r="E34" s="35">
        <f>IF(SUMIF('DR (90)'!$A:$A,$A34,'DR (90)'!$D:$D)=0,"",SUMIF('DR (90)'!$A:$A,$A34,'DR (90)'!$D:$D))</f>
        <v>35</v>
      </c>
      <c r="F34" s="63">
        <f>IFERROR(VLOOKUP(A34,'SJ (90)'!A:D,4,FALSE),"")</f>
        <v>12</v>
      </c>
      <c r="G34" s="35">
        <f>IFERROR(VLOOKUP(A34,'XCT (90)'!A:D,4,FALSE),"")</f>
        <v>0</v>
      </c>
      <c r="H34" s="64">
        <f>IF(G34=0,SUMIF('XCT (90)'!A:A,$A34,'XCT (90)'!B:B),"")</f>
        <v>0</v>
      </c>
      <c r="I34" s="63" t="str">
        <f>IFERROR(VLOOKUP(A34,'XC (90)'!A:B,2,FALSE),"")</f>
        <v>E</v>
      </c>
      <c r="J34" s="35" t="str">
        <f t="shared" si="4"/>
        <v>E</v>
      </c>
      <c r="K34" s="3" t="str">
        <f t="shared" si="5"/>
        <v/>
      </c>
    </row>
    <row r="35" spans="1:11" x14ac:dyDescent="0.2">
      <c r="A35" s="62">
        <v>190</v>
      </c>
      <c r="B35" s="3" t="str">
        <f>IFERROR(VLOOKUP($A35,Entries!$A:$F,4,FALSE),"")</f>
        <v>Maisy Spratt</v>
      </c>
      <c r="C35" s="3" t="str">
        <f>IFERROR(VLOOKUP($A35,Entries!$A:$F,5,FALSE),"")</f>
        <v>Poppy</v>
      </c>
      <c r="D35" s="3">
        <f>IFERROR(VLOOKUP($A35,Entries!$A:$F,6,FALSE),"")</f>
        <v>0</v>
      </c>
      <c r="E35" s="35">
        <f>IF(SUMIF('DR (90)'!$A:$A,$A35,'DR (90)'!$D:$D)=0,"",SUMIF('DR (90)'!$A:$A,$A35,'DR (90)'!$D:$D))</f>
        <v>30</v>
      </c>
      <c r="F35" s="63">
        <f>IFERROR(VLOOKUP(A35,'SJ (90)'!A:D,4,FALSE),"")</f>
        <v>4</v>
      </c>
      <c r="G35" s="35">
        <f>IFERROR(VLOOKUP(A35,'XCT (90)'!A:D,4,FALSE),"")</f>
        <v>0</v>
      </c>
      <c r="H35" s="64">
        <f>IF(G35=0,SUMIF('XCT (90)'!A:A,$A35,'XCT (90)'!B:B),"")</f>
        <v>4.42</v>
      </c>
      <c r="I35" s="63">
        <f>IFERROR(VLOOKUP(A35,'XC (90)'!A:B,2,FALSE),"")</f>
        <v>0</v>
      </c>
      <c r="J35" s="35">
        <f t="shared" si="4"/>
        <v>34</v>
      </c>
      <c r="K35" s="3">
        <f t="shared" si="5"/>
        <v>5</v>
      </c>
    </row>
    <row r="36" spans="1:11" x14ac:dyDescent="0.2">
      <c r="A36" s="62">
        <v>191</v>
      </c>
      <c r="B36" s="3" t="str">
        <f>IFERROR(VLOOKUP($A36,Entries!$A:$F,4,FALSE),"")</f>
        <v>Emily Storey Walker</v>
      </c>
      <c r="C36" s="3" t="str">
        <f>IFERROR(VLOOKUP($A36,Entries!$A:$F,5,FALSE),"")</f>
        <v>Honey Bee Hopeful</v>
      </c>
      <c r="D36" s="3">
        <f>IFERROR(VLOOKUP($A36,Entries!$A:$F,6,FALSE),"")</f>
        <v>0</v>
      </c>
      <c r="E36" s="35">
        <f>IF(SUMIF('DR (90)'!$A:$A,$A36,'DR (90)'!$D:$D)=0,"",SUMIF('DR (90)'!$A:$A,$A36,'DR (90)'!$D:$D))</f>
        <v>35</v>
      </c>
      <c r="F36" s="63">
        <f>IFERROR(VLOOKUP(A36,'SJ (90)'!A:D,4,FALSE),"")</f>
        <v>5</v>
      </c>
      <c r="G36" s="35">
        <f>IFERROR(VLOOKUP(A36,'XCT (90)'!A:D,4,FALSE),"")</f>
        <v>12</v>
      </c>
      <c r="H36" s="64">
        <v>5.27</v>
      </c>
      <c r="I36" s="63">
        <f>IFERROR(VLOOKUP(A36,'XC (90)'!A:B,2,FALSE),"")</f>
        <v>20</v>
      </c>
      <c r="J36" s="35">
        <f t="shared" si="4"/>
        <v>72</v>
      </c>
      <c r="K36" s="3">
        <f t="shared" si="5"/>
        <v>8</v>
      </c>
    </row>
    <row r="37" spans="1:11" x14ac:dyDescent="0.2">
      <c r="A37" s="62">
        <v>192</v>
      </c>
      <c r="B37" s="3" t="str">
        <f>IFERROR(VLOOKUP($A37,Entries!$A:$F,4,FALSE),"")</f>
        <v>Lucy Russell-Dixon</v>
      </c>
      <c r="C37" s="3" t="str">
        <f>IFERROR(VLOOKUP($A37,Entries!$A:$F,5,FALSE),"")</f>
        <v>Raheny Indian</v>
      </c>
      <c r="D37" s="3">
        <f>IFERROR(VLOOKUP($A37,Entries!$A:$F,6,FALSE),"")</f>
        <v>0</v>
      </c>
      <c r="E37" s="35">
        <f>IF(SUMIF('DR (90)'!$A:$A,$A37,'DR (90)'!$D:$D)=0,"",SUMIF('DR (90)'!$A:$A,$A37,'DR (90)'!$D:$D))</f>
        <v>32.799999999999997</v>
      </c>
      <c r="F37" s="63">
        <f>IFERROR(VLOOKUP(A37,'SJ (90)'!A:D,4,FALSE),"")</f>
        <v>0</v>
      </c>
      <c r="G37" s="35">
        <f>IFERROR(VLOOKUP(A37,'XCT (90)'!A:D,4,FALSE),"")</f>
        <v>0</v>
      </c>
      <c r="H37" s="64">
        <f>IF(G37=0,SUMIF('XCT (90)'!A:A,$A37,'XCT (90)'!B:B),"")</f>
        <v>4.46</v>
      </c>
      <c r="I37" s="63">
        <f>IFERROR(VLOOKUP(A37,'XC (90)'!A:B,2,FALSE),"")</f>
        <v>0</v>
      </c>
      <c r="J37" s="35">
        <f t="shared" si="4"/>
        <v>32.799999999999997</v>
      </c>
      <c r="K37" s="3">
        <f t="shared" si="5"/>
        <v>2</v>
      </c>
    </row>
  </sheetData>
  <conditionalFormatting sqref="A6:A15 A19:A22 A26:A37">
    <cfRule type="expression" dxfId="63" priority="1">
      <formula>A6=""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6"/>
  <sheetViews>
    <sheetView zoomScale="85" zoomScaleNormal="85" workbookViewId="0">
      <selection activeCell="L14" sqref="L14"/>
    </sheetView>
  </sheetViews>
  <sheetFormatPr defaultColWidth="9.140625" defaultRowHeight="15" x14ac:dyDescent="0.25"/>
  <cols>
    <col min="1" max="2" width="9.42578125" style="14" customWidth="1"/>
    <col min="3" max="3" width="2.7109375" style="14" customWidth="1"/>
    <col min="4" max="5" width="9.42578125" style="14" customWidth="1"/>
    <col min="6" max="6" width="2.7109375" style="14" customWidth="1"/>
    <col min="7" max="8" width="9.42578125" style="14" customWidth="1"/>
    <col min="9" max="9" width="2.7109375" style="14" customWidth="1"/>
    <col min="10" max="11" width="9.42578125" style="14" customWidth="1"/>
    <col min="12" max="16384" width="9.140625" style="15"/>
  </cols>
  <sheetData>
    <row r="1" spans="1:11" ht="21" thickBot="1" x14ac:dyDescent="0.35">
      <c r="A1" s="13" t="s">
        <v>6</v>
      </c>
      <c r="G1" s="22" t="s">
        <v>7</v>
      </c>
      <c r="H1" s="23"/>
      <c r="I1" s="23"/>
      <c r="J1" s="24">
        <f>ROUNDDOWN('XCT (90)'!$G$1,0)</f>
        <v>4</v>
      </c>
      <c r="K1" s="25">
        <f>('XCT (90)'!$G$1-ROUNDDOWN('XCT (90)'!$G$1,0))*100</f>
        <v>57.000000000000028</v>
      </c>
    </row>
    <row r="3" spans="1:11" x14ac:dyDescent="0.25">
      <c r="A3" s="16">
        <f t="shared" ref="A3:A30" si="0">A4-1</f>
        <v>182</v>
      </c>
      <c r="B3" s="26">
        <f t="shared" ref="B3:B4" si="1">B4-0.4</f>
        <v>-39.999999999999929</v>
      </c>
    </row>
    <row r="4" spans="1:11" x14ac:dyDescent="0.25">
      <c r="A4" s="16">
        <f t="shared" si="0"/>
        <v>183</v>
      </c>
      <c r="B4" s="26">
        <f t="shared" si="1"/>
        <v>-39.59999999999993</v>
      </c>
    </row>
    <row r="5" spans="1:11" x14ac:dyDescent="0.25">
      <c r="A5" s="16">
        <f t="shared" si="0"/>
        <v>184</v>
      </c>
      <c r="B5" s="26">
        <f t="shared" ref="B5:B51" si="2">B6-0.4</f>
        <v>-39.199999999999932</v>
      </c>
    </row>
    <row r="6" spans="1:11" x14ac:dyDescent="0.25">
      <c r="A6" s="16">
        <f t="shared" si="0"/>
        <v>185</v>
      </c>
      <c r="B6" s="26">
        <f t="shared" si="2"/>
        <v>-38.799999999999933</v>
      </c>
    </row>
    <row r="7" spans="1:11" x14ac:dyDescent="0.25">
      <c r="A7" s="16">
        <f t="shared" si="0"/>
        <v>186</v>
      </c>
      <c r="B7" s="26">
        <f t="shared" si="2"/>
        <v>-38.399999999999935</v>
      </c>
    </row>
    <row r="8" spans="1:11" x14ac:dyDescent="0.25">
      <c r="A8" s="16">
        <f t="shared" si="0"/>
        <v>187</v>
      </c>
      <c r="B8" s="26">
        <f t="shared" si="2"/>
        <v>-37.999999999999936</v>
      </c>
    </row>
    <row r="9" spans="1:11" x14ac:dyDescent="0.25">
      <c r="A9" s="16">
        <f t="shared" si="0"/>
        <v>188</v>
      </c>
      <c r="B9" s="26">
        <f t="shared" si="2"/>
        <v>-37.599999999999937</v>
      </c>
    </row>
    <row r="10" spans="1:11" x14ac:dyDescent="0.25">
      <c r="A10" s="16">
        <f t="shared" si="0"/>
        <v>189</v>
      </c>
      <c r="B10" s="26">
        <f t="shared" si="2"/>
        <v>-37.199999999999939</v>
      </c>
    </row>
    <row r="11" spans="1:11" x14ac:dyDescent="0.25">
      <c r="A11" s="16">
        <f t="shared" si="0"/>
        <v>190</v>
      </c>
      <c r="B11" s="26">
        <f t="shared" si="2"/>
        <v>-36.79999999999994</v>
      </c>
    </row>
    <row r="12" spans="1:11" x14ac:dyDescent="0.25">
      <c r="A12" s="16">
        <f t="shared" si="0"/>
        <v>191</v>
      </c>
      <c r="B12" s="26">
        <f t="shared" si="2"/>
        <v>-36.399999999999942</v>
      </c>
    </row>
    <row r="13" spans="1:11" x14ac:dyDescent="0.25">
      <c r="A13" s="16">
        <f t="shared" si="0"/>
        <v>192</v>
      </c>
      <c r="B13" s="26">
        <f t="shared" si="2"/>
        <v>-35.999999999999943</v>
      </c>
    </row>
    <row r="14" spans="1:11" x14ac:dyDescent="0.25">
      <c r="A14" s="16">
        <f t="shared" si="0"/>
        <v>193</v>
      </c>
      <c r="B14" s="26">
        <f t="shared" si="2"/>
        <v>-35.599999999999945</v>
      </c>
    </row>
    <row r="15" spans="1:11" x14ac:dyDescent="0.25">
      <c r="A15" s="16">
        <f t="shared" si="0"/>
        <v>194</v>
      </c>
      <c r="B15" s="26">
        <f t="shared" si="2"/>
        <v>-35.199999999999946</v>
      </c>
    </row>
    <row r="16" spans="1:11" x14ac:dyDescent="0.25">
      <c r="A16" s="16">
        <f t="shared" si="0"/>
        <v>195</v>
      </c>
      <c r="B16" s="26">
        <f t="shared" si="2"/>
        <v>-34.799999999999947</v>
      </c>
    </row>
    <row r="17" spans="1:2" x14ac:dyDescent="0.25">
      <c r="A17" s="16">
        <f t="shared" si="0"/>
        <v>196</v>
      </c>
      <c r="B17" s="26">
        <f t="shared" si="2"/>
        <v>-34.399999999999949</v>
      </c>
    </row>
    <row r="18" spans="1:2" x14ac:dyDescent="0.25">
      <c r="A18" s="16">
        <f t="shared" si="0"/>
        <v>197</v>
      </c>
      <c r="B18" s="26">
        <f t="shared" si="2"/>
        <v>-33.99999999999995</v>
      </c>
    </row>
    <row r="19" spans="1:2" x14ac:dyDescent="0.25">
      <c r="A19" s="16">
        <f t="shared" si="0"/>
        <v>198</v>
      </c>
      <c r="B19" s="26">
        <f t="shared" si="2"/>
        <v>-33.599999999999952</v>
      </c>
    </row>
    <row r="20" spans="1:2" x14ac:dyDescent="0.25">
      <c r="A20" s="16">
        <f t="shared" si="0"/>
        <v>199</v>
      </c>
      <c r="B20" s="26">
        <f t="shared" si="2"/>
        <v>-33.199999999999953</v>
      </c>
    </row>
    <row r="21" spans="1:2" x14ac:dyDescent="0.25">
      <c r="A21" s="16">
        <f t="shared" si="0"/>
        <v>200</v>
      </c>
      <c r="B21" s="26">
        <f t="shared" si="2"/>
        <v>-32.799999999999955</v>
      </c>
    </row>
    <row r="22" spans="1:2" x14ac:dyDescent="0.25">
      <c r="A22" s="16">
        <f t="shared" si="0"/>
        <v>201</v>
      </c>
      <c r="B22" s="26">
        <f t="shared" si="2"/>
        <v>-32.399999999999956</v>
      </c>
    </row>
    <row r="23" spans="1:2" x14ac:dyDescent="0.25">
      <c r="A23" s="16">
        <f t="shared" si="0"/>
        <v>202</v>
      </c>
      <c r="B23" s="26">
        <f t="shared" si="2"/>
        <v>-31.999999999999957</v>
      </c>
    </row>
    <row r="24" spans="1:2" x14ac:dyDescent="0.25">
      <c r="A24" s="16">
        <f t="shared" si="0"/>
        <v>203</v>
      </c>
      <c r="B24" s="26">
        <f t="shared" si="2"/>
        <v>-31.599999999999959</v>
      </c>
    </row>
    <row r="25" spans="1:2" x14ac:dyDescent="0.25">
      <c r="A25" s="16">
        <f t="shared" si="0"/>
        <v>204</v>
      </c>
      <c r="B25" s="26">
        <f t="shared" si="2"/>
        <v>-31.19999999999996</v>
      </c>
    </row>
    <row r="26" spans="1:2" x14ac:dyDescent="0.25">
      <c r="A26" s="16">
        <f t="shared" si="0"/>
        <v>205</v>
      </c>
      <c r="B26" s="26">
        <f t="shared" si="2"/>
        <v>-30.799999999999962</v>
      </c>
    </row>
    <row r="27" spans="1:2" x14ac:dyDescent="0.25">
      <c r="A27" s="16">
        <f t="shared" si="0"/>
        <v>206</v>
      </c>
      <c r="B27" s="26">
        <f t="shared" si="2"/>
        <v>-30.399999999999963</v>
      </c>
    </row>
    <row r="28" spans="1:2" x14ac:dyDescent="0.25">
      <c r="A28" s="16">
        <f t="shared" si="0"/>
        <v>207</v>
      </c>
      <c r="B28" s="26">
        <f t="shared" si="2"/>
        <v>-29.999999999999964</v>
      </c>
    </row>
    <row r="29" spans="1:2" x14ac:dyDescent="0.25">
      <c r="A29" s="16">
        <f t="shared" si="0"/>
        <v>208</v>
      </c>
      <c r="B29" s="26">
        <f t="shared" si="2"/>
        <v>-29.599999999999966</v>
      </c>
    </row>
    <row r="30" spans="1:2" x14ac:dyDescent="0.25">
      <c r="A30" s="16">
        <f t="shared" si="0"/>
        <v>209</v>
      </c>
      <c r="B30" s="26">
        <f t="shared" si="2"/>
        <v>-29.199999999999967</v>
      </c>
    </row>
    <row r="31" spans="1:2" x14ac:dyDescent="0.25">
      <c r="A31" s="16">
        <f t="shared" ref="A31:A52" si="3">A32-1</f>
        <v>210</v>
      </c>
      <c r="B31" s="26">
        <f t="shared" si="2"/>
        <v>-28.799999999999969</v>
      </c>
    </row>
    <row r="32" spans="1:2" x14ac:dyDescent="0.25">
      <c r="A32" s="16">
        <f t="shared" si="3"/>
        <v>211</v>
      </c>
      <c r="B32" s="26">
        <f t="shared" si="2"/>
        <v>-28.39999999999997</v>
      </c>
    </row>
    <row r="33" spans="1:2" x14ac:dyDescent="0.25">
      <c r="A33" s="16">
        <f t="shared" si="3"/>
        <v>212</v>
      </c>
      <c r="B33" s="26">
        <f t="shared" si="2"/>
        <v>-27.999999999999972</v>
      </c>
    </row>
    <row r="34" spans="1:2" x14ac:dyDescent="0.25">
      <c r="A34" s="16">
        <f t="shared" si="3"/>
        <v>213</v>
      </c>
      <c r="B34" s="26">
        <f t="shared" si="2"/>
        <v>-27.599999999999973</v>
      </c>
    </row>
    <row r="35" spans="1:2" x14ac:dyDescent="0.25">
      <c r="A35" s="16">
        <f t="shared" si="3"/>
        <v>214</v>
      </c>
      <c r="B35" s="26">
        <f t="shared" si="2"/>
        <v>-27.199999999999974</v>
      </c>
    </row>
    <row r="36" spans="1:2" x14ac:dyDescent="0.25">
      <c r="A36" s="16">
        <f t="shared" si="3"/>
        <v>215</v>
      </c>
      <c r="B36" s="26">
        <f t="shared" si="2"/>
        <v>-26.799999999999976</v>
      </c>
    </row>
    <row r="37" spans="1:2" x14ac:dyDescent="0.25">
      <c r="A37" s="16">
        <f t="shared" si="3"/>
        <v>216</v>
      </c>
      <c r="B37" s="26">
        <f t="shared" si="2"/>
        <v>-26.399999999999977</v>
      </c>
    </row>
    <row r="38" spans="1:2" x14ac:dyDescent="0.25">
      <c r="A38" s="16">
        <f t="shared" si="3"/>
        <v>217</v>
      </c>
      <c r="B38" s="26">
        <f t="shared" si="2"/>
        <v>-25.999999999999979</v>
      </c>
    </row>
    <row r="39" spans="1:2" x14ac:dyDescent="0.25">
      <c r="A39" s="16">
        <f t="shared" si="3"/>
        <v>218</v>
      </c>
      <c r="B39" s="26">
        <f t="shared" si="2"/>
        <v>-25.59999999999998</v>
      </c>
    </row>
    <row r="40" spans="1:2" x14ac:dyDescent="0.25">
      <c r="A40" s="16">
        <f t="shared" si="3"/>
        <v>219</v>
      </c>
      <c r="B40" s="26">
        <f t="shared" si="2"/>
        <v>-25.199999999999982</v>
      </c>
    </row>
    <row r="41" spans="1:2" x14ac:dyDescent="0.25">
      <c r="A41" s="16">
        <f t="shared" si="3"/>
        <v>220</v>
      </c>
      <c r="B41" s="26">
        <f t="shared" si="2"/>
        <v>-24.799999999999983</v>
      </c>
    </row>
    <row r="42" spans="1:2" x14ac:dyDescent="0.25">
      <c r="A42" s="16">
        <f t="shared" si="3"/>
        <v>221</v>
      </c>
      <c r="B42" s="26">
        <f t="shared" si="2"/>
        <v>-24.399999999999984</v>
      </c>
    </row>
    <row r="43" spans="1:2" x14ac:dyDescent="0.25">
      <c r="A43" s="16">
        <f t="shared" si="3"/>
        <v>222</v>
      </c>
      <c r="B43" s="26">
        <f t="shared" si="2"/>
        <v>-23.999999999999986</v>
      </c>
    </row>
    <row r="44" spans="1:2" x14ac:dyDescent="0.25">
      <c r="A44" s="16">
        <f t="shared" si="3"/>
        <v>223</v>
      </c>
      <c r="B44" s="26">
        <f t="shared" si="2"/>
        <v>-23.599999999999987</v>
      </c>
    </row>
    <row r="45" spans="1:2" x14ac:dyDescent="0.25">
      <c r="A45" s="16">
        <f t="shared" si="3"/>
        <v>224</v>
      </c>
      <c r="B45" s="26">
        <f t="shared" si="2"/>
        <v>-23.199999999999989</v>
      </c>
    </row>
    <row r="46" spans="1:2" x14ac:dyDescent="0.25">
      <c r="A46" s="16">
        <f t="shared" si="3"/>
        <v>225</v>
      </c>
      <c r="B46" s="26">
        <f t="shared" si="2"/>
        <v>-22.79999999999999</v>
      </c>
    </row>
    <row r="47" spans="1:2" x14ac:dyDescent="0.25">
      <c r="A47" s="16">
        <f t="shared" si="3"/>
        <v>226</v>
      </c>
      <c r="B47" s="26">
        <f t="shared" si="2"/>
        <v>-22.399999999999991</v>
      </c>
    </row>
    <row r="48" spans="1:2" x14ac:dyDescent="0.25">
      <c r="A48" s="16">
        <f t="shared" si="3"/>
        <v>227</v>
      </c>
      <c r="B48" s="26">
        <f t="shared" si="2"/>
        <v>-21.999999999999993</v>
      </c>
    </row>
    <row r="49" spans="1:2" x14ac:dyDescent="0.25">
      <c r="A49" s="16">
        <f t="shared" si="3"/>
        <v>228</v>
      </c>
      <c r="B49" s="26">
        <f t="shared" si="2"/>
        <v>-21.599999999999994</v>
      </c>
    </row>
    <row r="50" spans="1:2" x14ac:dyDescent="0.25">
      <c r="A50" s="16">
        <f t="shared" si="3"/>
        <v>229</v>
      </c>
      <c r="B50" s="26">
        <f t="shared" si="2"/>
        <v>-21.199999999999996</v>
      </c>
    </row>
    <row r="51" spans="1:2" x14ac:dyDescent="0.25">
      <c r="A51" s="16">
        <f t="shared" si="3"/>
        <v>230</v>
      </c>
      <c r="B51" s="26">
        <f t="shared" si="2"/>
        <v>-20.799999999999997</v>
      </c>
    </row>
    <row r="52" spans="1:2" x14ac:dyDescent="0.25">
      <c r="A52" s="16">
        <f t="shared" si="3"/>
        <v>231</v>
      </c>
      <c r="B52" s="26">
        <f>B53-0.4</f>
        <v>-20.399999999999999</v>
      </c>
    </row>
    <row r="53" spans="1:2" x14ac:dyDescent="0.25">
      <c r="A53" s="16">
        <f t="shared" ref="A53:A78" si="4">A54-1</f>
        <v>232</v>
      </c>
      <c r="B53" s="26">
        <v>-20</v>
      </c>
    </row>
    <row r="54" spans="1:2" x14ac:dyDescent="0.25">
      <c r="A54" s="16">
        <f t="shared" si="4"/>
        <v>233</v>
      </c>
      <c r="B54" s="26">
        <v>-19.600000000000001</v>
      </c>
    </row>
    <row r="55" spans="1:2" x14ac:dyDescent="0.25">
      <c r="A55" s="16">
        <f t="shared" si="4"/>
        <v>234</v>
      </c>
      <c r="B55" s="26">
        <v>-19.2</v>
      </c>
    </row>
    <row r="56" spans="1:2" x14ac:dyDescent="0.25">
      <c r="A56" s="16">
        <f t="shared" si="4"/>
        <v>235</v>
      </c>
      <c r="B56" s="26">
        <v>-18.8</v>
      </c>
    </row>
    <row r="57" spans="1:2" x14ac:dyDescent="0.25">
      <c r="A57" s="16">
        <f t="shared" si="4"/>
        <v>236</v>
      </c>
      <c r="B57" s="26">
        <v>-18.399999999999999</v>
      </c>
    </row>
    <row r="58" spans="1:2" x14ac:dyDescent="0.25">
      <c r="A58" s="16">
        <f t="shared" si="4"/>
        <v>237</v>
      </c>
      <c r="B58" s="26">
        <v>-18</v>
      </c>
    </row>
    <row r="59" spans="1:2" x14ac:dyDescent="0.25">
      <c r="A59" s="16">
        <f t="shared" si="4"/>
        <v>238</v>
      </c>
      <c r="B59" s="26">
        <v>-17.600000000000001</v>
      </c>
    </row>
    <row r="60" spans="1:2" x14ac:dyDescent="0.25">
      <c r="A60" s="16">
        <f t="shared" si="4"/>
        <v>239</v>
      </c>
      <c r="B60" s="26">
        <v>-17.2</v>
      </c>
    </row>
    <row r="61" spans="1:2" x14ac:dyDescent="0.25">
      <c r="A61" s="16">
        <f t="shared" si="4"/>
        <v>240</v>
      </c>
      <c r="B61" s="26">
        <v>-16.8</v>
      </c>
    </row>
    <row r="62" spans="1:2" x14ac:dyDescent="0.25">
      <c r="A62" s="16">
        <f t="shared" si="4"/>
        <v>241</v>
      </c>
      <c r="B62" s="26">
        <v>-16.399999999999999</v>
      </c>
    </row>
    <row r="63" spans="1:2" x14ac:dyDescent="0.25">
      <c r="A63" s="16">
        <f t="shared" si="4"/>
        <v>242</v>
      </c>
      <c r="B63" s="26">
        <v>-16</v>
      </c>
    </row>
    <row r="64" spans="1:2" x14ac:dyDescent="0.25">
      <c r="A64" s="16">
        <f t="shared" si="4"/>
        <v>243</v>
      </c>
      <c r="B64" s="26">
        <v>-15.6</v>
      </c>
    </row>
    <row r="65" spans="1:2" x14ac:dyDescent="0.25">
      <c r="A65" s="16">
        <f t="shared" si="4"/>
        <v>244</v>
      </c>
      <c r="B65" s="26">
        <v>-15.2</v>
      </c>
    </row>
    <row r="66" spans="1:2" x14ac:dyDescent="0.25">
      <c r="A66" s="16">
        <f t="shared" si="4"/>
        <v>245</v>
      </c>
      <c r="B66" s="26">
        <v>-14.8</v>
      </c>
    </row>
    <row r="67" spans="1:2" x14ac:dyDescent="0.25">
      <c r="A67" s="16">
        <f t="shared" si="4"/>
        <v>246</v>
      </c>
      <c r="B67" s="26">
        <v>-14.4</v>
      </c>
    </row>
    <row r="68" spans="1:2" x14ac:dyDescent="0.25">
      <c r="A68" s="16">
        <f t="shared" si="4"/>
        <v>247</v>
      </c>
      <c r="B68" s="26">
        <v>-14</v>
      </c>
    </row>
    <row r="69" spans="1:2" x14ac:dyDescent="0.25">
      <c r="A69" s="16">
        <f t="shared" si="4"/>
        <v>248</v>
      </c>
      <c r="B69" s="26">
        <v>-13.6</v>
      </c>
    </row>
    <row r="70" spans="1:2" x14ac:dyDescent="0.25">
      <c r="A70" s="16">
        <f t="shared" si="4"/>
        <v>249</v>
      </c>
      <c r="B70" s="26">
        <v>-13.2</v>
      </c>
    </row>
    <row r="71" spans="1:2" x14ac:dyDescent="0.25">
      <c r="A71" s="16">
        <f t="shared" si="4"/>
        <v>250</v>
      </c>
      <c r="B71" s="26">
        <v>-12.8</v>
      </c>
    </row>
    <row r="72" spans="1:2" x14ac:dyDescent="0.25">
      <c r="A72" s="16">
        <f t="shared" si="4"/>
        <v>251</v>
      </c>
      <c r="B72" s="26">
        <v>-12.4</v>
      </c>
    </row>
    <row r="73" spans="1:2" x14ac:dyDescent="0.25">
      <c r="A73" s="16">
        <f t="shared" si="4"/>
        <v>252</v>
      </c>
      <c r="B73" s="26">
        <v>-12</v>
      </c>
    </row>
    <row r="74" spans="1:2" x14ac:dyDescent="0.25">
      <c r="A74" s="16">
        <f t="shared" si="4"/>
        <v>253</v>
      </c>
      <c r="B74" s="26">
        <v>-11.6</v>
      </c>
    </row>
    <row r="75" spans="1:2" x14ac:dyDescent="0.25">
      <c r="A75" s="16">
        <f t="shared" si="4"/>
        <v>254</v>
      </c>
      <c r="B75" s="26">
        <v>-11.2</v>
      </c>
    </row>
    <row r="76" spans="1:2" x14ac:dyDescent="0.25">
      <c r="A76" s="16">
        <f t="shared" si="4"/>
        <v>255</v>
      </c>
      <c r="B76" s="26">
        <v>-10.8</v>
      </c>
    </row>
    <row r="77" spans="1:2" x14ac:dyDescent="0.25">
      <c r="A77" s="16">
        <f t="shared" si="4"/>
        <v>256</v>
      </c>
      <c r="B77" s="26">
        <v>-10.4</v>
      </c>
    </row>
    <row r="78" spans="1:2" x14ac:dyDescent="0.25">
      <c r="A78" s="16">
        <f t="shared" si="4"/>
        <v>257</v>
      </c>
      <c r="B78" s="26">
        <v>-10</v>
      </c>
    </row>
    <row r="79" spans="1:2" x14ac:dyDescent="0.25">
      <c r="A79" s="16">
        <f t="shared" ref="A79:A102" si="5">A80-1</f>
        <v>258</v>
      </c>
      <c r="B79" s="26">
        <v>-9.6</v>
      </c>
    </row>
    <row r="80" spans="1:2" x14ac:dyDescent="0.25">
      <c r="A80" s="16">
        <f t="shared" si="5"/>
        <v>259</v>
      </c>
      <c r="B80" s="26">
        <v>-9.1999999999999993</v>
      </c>
    </row>
    <row r="81" spans="1:14" x14ac:dyDescent="0.25">
      <c r="A81" s="16">
        <f t="shared" si="5"/>
        <v>260</v>
      </c>
      <c r="B81" s="26">
        <v>-8.8000000000000007</v>
      </c>
    </row>
    <row r="82" spans="1:14" x14ac:dyDescent="0.25">
      <c r="A82" s="16">
        <f t="shared" si="5"/>
        <v>261</v>
      </c>
      <c r="B82" s="26">
        <v>-8.4</v>
      </c>
    </row>
    <row r="83" spans="1:14" x14ac:dyDescent="0.25">
      <c r="A83" s="16">
        <f t="shared" si="5"/>
        <v>262</v>
      </c>
      <c r="B83" s="26">
        <v>-8</v>
      </c>
    </row>
    <row r="84" spans="1:14" x14ac:dyDescent="0.25">
      <c r="A84" s="16">
        <f t="shared" si="5"/>
        <v>263</v>
      </c>
      <c r="B84" s="26">
        <v>-7.6</v>
      </c>
      <c r="N84" s="17"/>
    </row>
    <row r="85" spans="1:14" x14ac:dyDescent="0.25">
      <c r="A85" s="16">
        <f t="shared" si="5"/>
        <v>264</v>
      </c>
      <c r="B85" s="26">
        <v>-7.2</v>
      </c>
    </row>
    <row r="86" spans="1:14" x14ac:dyDescent="0.25">
      <c r="A86" s="16">
        <f t="shared" si="5"/>
        <v>265</v>
      </c>
      <c r="B86" s="26">
        <v>-6.8</v>
      </c>
    </row>
    <row r="87" spans="1:14" x14ac:dyDescent="0.25">
      <c r="A87" s="16">
        <f t="shared" si="5"/>
        <v>266</v>
      </c>
      <c r="B87" s="26">
        <v>-6.4</v>
      </c>
    </row>
    <row r="88" spans="1:14" x14ac:dyDescent="0.25">
      <c r="A88" s="16">
        <f t="shared" si="5"/>
        <v>267</v>
      </c>
      <c r="B88" s="26">
        <v>-6</v>
      </c>
    </row>
    <row r="89" spans="1:14" x14ac:dyDescent="0.25">
      <c r="A89" s="16">
        <f t="shared" si="5"/>
        <v>268</v>
      </c>
      <c r="B89" s="26">
        <v>-5.6</v>
      </c>
    </row>
    <row r="90" spans="1:14" x14ac:dyDescent="0.25">
      <c r="A90" s="16">
        <f t="shared" si="5"/>
        <v>269</v>
      </c>
      <c r="B90" s="26">
        <v>-5.2</v>
      </c>
    </row>
    <row r="91" spans="1:14" x14ac:dyDescent="0.25">
      <c r="A91" s="16">
        <f t="shared" si="5"/>
        <v>270</v>
      </c>
      <c r="B91" s="26">
        <v>-4.8</v>
      </c>
    </row>
    <row r="92" spans="1:14" x14ac:dyDescent="0.25">
      <c r="A92" s="16">
        <f t="shared" si="5"/>
        <v>271</v>
      </c>
      <c r="B92" s="26">
        <v>-4.4000000000000004</v>
      </c>
    </row>
    <row r="93" spans="1:14" x14ac:dyDescent="0.25">
      <c r="A93" s="16">
        <f t="shared" si="5"/>
        <v>272</v>
      </c>
      <c r="B93" s="26">
        <v>-4</v>
      </c>
    </row>
    <row r="94" spans="1:14" x14ac:dyDescent="0.25">
      <c r="A94" s="16">
        <f t="shared" si="5"/>
        <v>273</v>
      </c>
      <c r="B94" s="26">
        <v>-3.6</v>
      </c>
    </row>
    <row r="95" spans="1:14" x14ac:dyDescent="0.25">
      <c r="A95" s="16">
        <f t="shared" si="5"/>
        <v>274</v>
      </c>
      <c r="B95" s="26">
        <v>-3.2</v>
      </c>
    </row>
    <row r="96" spans="1:14" x14ac:dyDescent="0.25">
      <c r="A96" s="16">
        <f t="shared" si="5"/>
        <v>275</v>
      </c>
      <c r="B96" s="26">
        <v>-2.8</v>
      </c>
    </row>
    <row r="97" spans="1:2" x14ac:dyDescent="0.25">
      <c r="A97" s="16">
        <f t="shared" si="5"/>
        <v>276</v>
      </c>
      <c r="B97" s="26">
        <v>-2.4</v>
      </c>
    </row>
    <row r="98" spans="1:2" x14ac:dyDescent="0.25">
      <c r="A98" s="16">
        <f t="shared" si="5"/>
        <v>277</v>
      </c>
      <c r="B98" s="26">
        <v>-2</v>
      </c>
    </row>
    <row r="99" spans="1:2" x14ac:dyDescent="0.25">
      <c r="A99" s="16">
        <f t="shared" si="5"/>
        <v>278</v>
      </c>
      <c r="B99" s="26">
        <v>-1.6</v>
      </c>
    </row>
    <row r="100" spans="1:2" x14ac:dyDescent="0.25">
      <c r="A100" s="16">
        <f t="shared" si="5"/>
        <v>279</v>
      </c>
      <c r="B100" s="26">
        <v>-1.2</v>
      </c>
    </row>
    <row r="101" spans="1:2" x14ac:dyDescent="0.25">
      <c r="A101" s="16">
        <f t="shared" si="5"/>
        <v>280</v>
      </c>
      <c r="B101" s="26">
        <v>-0.8</v>
      </c>
    </row>
    <row r="102" spans="1:2" x14ac:dyDescent="0.25">
      <c r="A102" s="16">
        <f t="shared" si="5"/>
        <v>281</v>
      </c>
      <c r="B102" s="26">
        <v>-0.4</v>
      </c>
    </row>
    <row r="103" spans="1:2" x14ac:dyDescent="0.25">
      <c r="A103" s="18">
        <f t="shared" ref="A103:A116" si="6">A104-1</f>
        <v>282</v>
      </c>
      <c r="B103" s="27">
        <v>0</v>
      </c>
    </row>
    <row r="104" spans="1:2" x14ac:dyDescent="0.25">
      <c r="A104" s="18">
        <f t="shared" si="6"/>
        <v>283</v>
      </c>
      <c r="B104" s="27">
        <v>0</v>
      </c>
    </row>
    <row r="105" spans="1:2" x14ac:dyDescent="0.25">
      <c r="A105" s="18">
        <f t="shared" si="6"/>
        <v>284</v>
      </c>
      <c r="B105" s="27">
        <v>0</v>
      </c>
    </row>
    <row r="106" spans="1:2" x14ac:dyDescent="0.25">
      <c r="A106" s="18">
        <f t="shared" si="6"/>
        <v>285</v>
      </c>
      <c r="B106" s="27">
        <v>0</v>
      </c>
    </row>
    <row r="107" spans="1:2" x14ac:dyDescent="0.25">
      <c r="A107" s="18">
        <f t="shared" si="6"/>
        <v>286</v>
      </c>
      <c r="B107" s="27">
        <v>0</v>
      </c>
    </row>
    <row r="108" spans="1:2" x14ac:dyDescent="0.25">
      <c r="A108" s="18">
        <f t="shared" si="6"/>
        <v>287</v>
      </c>
      <c r="B108" s="27">
        <v>0</v>
      </c>
    </row>
    <row r="109" spans="1:2" x14ac:dyDescent="0.25">
      <c r="A109" s="18">
        <f t="shared" si="6"/>
        <v>288</v>
      </c>
      <c r="B109" s="27">
        <v>0</v>
      </c>
    </row>
    <row r="110" spans="1:2" x14ac:dyDescent="0.25">
      <c r="A110" s="18">
        <f t="shared" si="6"/>
        <v>289</v>
      </c>
      <c r="B110" s="27">
        <v>0</v>
      </c>
    </row>
    <row r="111" spans="1:2" x14ac:dyDescent="0.25">
      <c r="A111" s="18">
        <f t="shared" si="6"/>
        <v>290</v>
      </c>
      <c r="B111" s="27">
        <v>0</v>
      </c>
    </row>
    <row r="112" spans="1:2" x14ac:dyDescent="0.25">
      <c r="A112" s="18">
        <f t="shared" si="6"/>
        <v>291</v>
      </c>
      <c r="B112" s="27">
        <v>0</v>
      </c>
    </row>
    <row r="113" spans="1:5" x14ac:dyDescent="0.25">
      <c r="A113" s="18">
        <f t="shared" si="6"/>
        <v>292</v>
      </c>
      <c r="B113" s="27">
        <v>0</v>
      </c>
    </row>
    <row r="114" spans="1:5" x14ac:dyDescent="0.25">
      <c r="A114" s="18">
        <f t="shared" si="6"/>
        <v>293</v>
      </c>
      <c r="B114" s="27">
        <v>0</v>
      </c>
    </row>
    <row r="115" spans="1:5" x14ac:dyDescent="0.25">
      <c r="A115" s="18">
        <f t="shared" si="6"/>
        <v>294</v>
      </c>
      <c r="B115" s="27">
        <v>0</v>
      </c>
    </row>
    <row r="116" spans="1:5" x14ac:dyDescent="0.25">
      <c r="A116" s="18">
        <f t="shared" si="6"/>
        <v>295</v>
      </c>
      <c r="B116" s="27">
        <v>0</v>
      </c>
    </row>
    <row r="117" spans="1:5" x14ac:dyDescent="0.25">
      <c r="A117" s="18">
        <f>A118-1</f>
        <v>296</v>
      </c>
      <c r="B117" s="27">
        <v>0</v>
      </c>
    </row>
    <row r="118" spans="1:5" x14ac:dyDescent="0.25">
      <c r="A118" s="19">
        <f>($J$1*60)+$K$1</f>
        <v>297</v>
      </c>
      <c r="B118" s="28">
        <v>0</v>
      </c>
    </row>
    <row r="119" spans="1:5" x14ac:dyDescent="0.25">
      <c r="A119" s="20">
        <f>A118+1</f>
        <v>298</v>
      </c>
      <c r="B119" s="26">
        <v>0.4</v>
      </c>
    </row>
    <row r="120" spans="1:5" x14ac:dyDescent="0.25">
      <c r="A120" s="20">
        <f t="shared" ref="A120:A183" si="7">A119+1</f>
        <v>299</v>
      </c>
      <c r="B120" s="26">
        <v>0.8</v>
      </c>
      <c r="E120" s="21"/>
    </row>
    <row r="121" spans="1:5" x14ac:dyDescent="0.25">
      <c r="A121" s="20">
        <f t="shared" si="7"/>
        <v>300</v>
      </c>
      <c r="B121" s="26">
        <v>1.2</v>
      </c>
    </row>
    <row r="122" spans="1:5" x14ac:dyDescent="0.25">
      <c r="A122" s="20">
        <f t="shared" si="7"/>
        <v>301</v>
      </c>
      <c r="B122" s="26">
        <v>1.6</v>
      </c>
    </row>
    <row r="123" spans="1:5" x14ac:dyDescent="0.25">
      <c r="A123" s="20">
        <f t="shared" si="7"/>
        <v>302</v>
      </c>
      <c r="B123" s="26">
        <v>2</v>
      </c>
    </row>
    <row r="124" spans="1:5" x14ac:dyDescent="0.25">
      <c r="A124" s="20">
        <f t="shared" si="7"/>
        <v>303</v>
      </c>
      <c r="B124" s="26">
        <v>2.4</v>
      </c>
    </row>
    <row r="125" spans="1:5" x14ac:dyDescent="0.25">
      <c r="A125" s="20">
        <f t="shared" si="7"/>
        <v>304</v>
      </c>
      <c r="B125" s="26">
        <v>2.8</v>
      </c>
    </row>
    <row r="126" spans="1:5" x14ac:dyDescent="0.25">
      <c r="A126" s="20">
        <f t="shared" si="7"/>
        <v>305</v>
      </c>
      <c r="B126" s="26">
        <v>3.2</v>
      </c>
    </row>
    <row r="127" spans="1:5" x14ac:dyDescent="0.25">
      <c r="A127" s="20">
        <f t="shared" si="7"/>
        <v>306</v>
      </c>
      <c r="B127" s="26">
        <v>3.6</v>
      </c>
    </row>
    <row r="128" spans="1:5" x14ac:dyDescent="0.25">
      <c r="A128" s="20">
        <f t="shared" si="7"/>
        <v>307</v>
      </c>
      <c r="B128" s="26">
        <v>4</v>
      </c>
    </row>
    <row r="129" spans="1:2" x14ac:dyDescent="0.25">
      <c r="A129" s="20">
        <f t="shared" si="7"/>
        <v>308</v>
      </c>
      <c r="B129" s="26">
        <v>4.4000000000000004</v>
      </c>
    </row>
    <row r="130" spans="1:2" x14ac:dyDescent="0.25">
      <c r="A130" s="20">
        <f t="shared" si="7"/>
        <v>309</v>
      </c>
      <c r="B130" s="26">
        <v>4.8</v>
      </c>
    </row>
    <row r="131" spans="1:2" x14ac:dyDescent="0.25">
      <c r="A131" s="20">
        <f t="shared" si="7"/>
        <v>310</v>
      </c>
      <c r="B131" s="26">
        <v>5.2</v>
      </c>
    </row>
    <row r="132" spans="1:2" x14ac:dyDescent="0.25">
      <c r="A132" s="20">
        <f t="shared" si="7"/>
        <v>311</v>
      </c>
      <c r="B132" s="26">
        <v>5.6</v>
      </c>
    </row>
    <row r="133" spans="1:2" x14ac:dyDescent="0.25">
      <c r="A133" s="20">
        <f t="shared" si="7"/>
        <v>312</v>
      </c>
      <c r="B133" s="26">
        <v>6</v>
      </c>
    </row>
    <row r="134" spans="1:2" x14ac:dyDescent="0.25">
      <c r="A134" s="20">
        <f t="shared" si="7"/>
        <v>313</v>
      </c>
      <c r="B134" s="26">
        <v>6.4</v>
      </c>
    </row>
    <row r="135" spans="1:2" x14ac:dyDescent="0.25">
      <c r="A135" s="20">
        <f t="shared" si="7"/>
        <v>314</v>
      </c>
      <c r="B135" s="26">
        <v>6.8</v>
      </c>
    </row>
    <row r="136" spans="1:2" x14ac:dyDescent="0.25">
      <c r="A136" s="20">
        <f t="shared" si="7"/>
        <v>315</v>
      </c>
      <c r="B136" s="26">
        <v>7.2</v>
      </c>
    </row>
    <row r="137" spans="1:2" x14ac:dyDescent="0.25">
      <c r="A137" s="20">
        <f t="shared" si="7"/>
        <v>316</v>
      </c>
      <c r="B137" s="26">
        <v>7.6</v>
      </c>
    </row>
    <row r="138" spans="1:2" x14ac:dyDescent="0.25">
      <c r="A138" s="20">
        <f t="shared" si="7"/>
        <v>317</v>
      </c>
      <c r="B138" s="26">
        <v>8</v>
      </c>
    </row>
    <row r="139" spans="1:2" x14ac:dyDescent="0.25">
      <c r="A139" s="20">
        <f t="shared" si="7"/>
        <v>318</v>
      </c>
      <c r="B139" s="26">
        <v>8.4</v>
      </c>
    </row>
    <row r="140" spans="1:2" x14ac:dyDescent="0.25">
      <c r="A140" s="20">
        <f t="shared" si="7"/>
        <v>319</v>
      </c>
      <c r="B140" s="26">
        <v>8.8000000000000007</v>
      </c>
    </row>
    <row r="141" spans="1:2" x14ac:dyDescent="0.25">
      <c r="A141" s="20">
        <f t="shared" si="7"/>
        <v>320</v>
      </c>
      <c r="B141" s="26">
        <v>9.1999999999999993</v>
      </c>
    </row>
    <row r="142" spans="1:2" x14ac:dyDescent="0.25">
      <c r="A142" s="20">
        <f t="shared" si="7"/>
        <v>321</v>
      </c>
      <c r="B142" s="26">
        <v>9.6</v>
      </c>
    </row>
    <row r="143" spans="1:2" x14ac:dyDescent="0.25">
      <c r="A143" s="20">
        <f t="shared" si="7"/>
        <v>322</v>
      </c>
      <c r="B143" s="26">
        <v>10</v>
      </c>
    </row>
    <row r="144" spans="1:2" x14ac:dyDescent="0.25">
      <c r="A144" s="20">
        <f t="shared" si="7"/>
        <v>323</v>
      </c>
      <c r="B144" s="26">
        <v>10.4</v>
      </c>
    </row>
    <row r="145" spans="1:2" x14ac:dyDescent="0.25">
      <c r="A145" s="20">
        <f t="shared" si="7"/>
        <v>324</v>
      </c>
      <c r="B145" s="26">
        <v>10.8</v>
      </c>
    </row>
    <row r="146" spans="1:2" x14ac:dyDescent="0.25">
      <c r="A146" s="20">
        <f t="shared" si="7"/>
        <v>325</v>
      </c>
      <c r="B146" s="26">
        <v>11.2</v>
      </c>
    </row>
    <row r="147" spans="1:2" x14ac:dyDescent="0.25">
      <c r="A147" s="20">
        <f t="shared" si="7"/>
        <v>326</v>
      </c>
      <c r="B147" s="26">
        <v>11.6</v>
      </c>
    </row>
    <row r="148" spans="1:2" x14ac:dyDescent="0.25">
      <c r="A148" s="20">
        <f t="shared" si="7"/>
        <v>327</v>
      </c>
      <c r="B148" s="26">
        <v>12</v>
      </c>
    </row>
    <row r="149" spans="1:2" x14ac:dyDescent="0.25">
      <c r="A149" s="20">
        <f t="shared" si="7"/>
        <v>328</v>
      </c>
      <c r="B149" s="26">
        <v>12.4</v>
      </c>
    </row>
    <row r="150" spans="1:2" x14ac:dyDescent="0.25">
      <c r="A150" s="20">
        <f t="shared" si="7"/>
        <v>329</v>
      </c>
      <c r="B150" s="26">
        <v>12.8</v>
      </c>
    </row>
    <row r="151" spans="1:2" x14ac:dyDescent="0.25">
      <c r="A151" s="20">
        <f t="shared" si="7"/>
        <v>330</v>
      </c>
      <c r="B151" s="26">
        <v>13.2</v>
      </c>
    </row>
    <row r="152" spans="1:2" x14ac:dyDescent="0.25">
      <c r="A152" s="20">
        <f t="shared" si="7"/>
        <v>331</v>
      </c>
      <c r="B152" s="26">
        <v>13.6</v>
      </c>
    </row>
    <row r="153" spans="1:2" x14ac:dyDescent="0.25">
      <c r="A153" s="20">
        <f t="shared" si="7"/>
        <v>332</v>
      </c>
      <c r="B153" s="26">
        <v>14</v>
      </c>
    </row>
    <row r="154" spans="1:2" x14ac:dyDescent="0.25">
      <c r="A154" s="20">
        <f t="shared" si="7"/>
        <v>333</v>
      </c>
      <c r="B154" s="26">
        <v>14.4</v>
      </c>
    </row>
    <row r="155" spans="1:2" x14ac:dyDescent="0.25">
      <c r="A155" s="20">
        <f t="shared" si="7"/>
        <v>334</v>
      </c>
      <c r="B155" s="26">
        <v>14.8</v>
      </c>
    </row>
    <row r="156" spans="1:2" x14ac:dyDescent="0.25">
      <c r="A156" s="20">
        <f t="shared" si="7"/>
        <v>335</v>
      </c>
      <c r="B156" s="26">
        <v>15.2</v>
      </c>
    </row>
    <row r="157" spans="1:2" x14ac:dyDescent="0.25">
      <c r="A157" s="20">
        <f t="shared" si="7"/>
        <v>336</v>
      </c>
      <c r="B157" s="26">
        <v>15.6</v>
      </c>
    </row>
    <row r="158" spans="1:2" x14ac:dyDescent="0.25">
      <c r="A158" s="20">
        <f t="shared" si="7"/>
        <v>337</v>
      </c>
      <c r="B158" s="26">
        <v>16</v>
      </c>
    </row>
    <row r="159" spans="1:2" x14ac:dyDescent="0.25">
      <c r="A159" s="20">
        <f t="shared" si="7"/>
        <v>338</v>
      </c>
      <c r="B159" s="26">
        <v>16.399999999999999</v>
      </c>
    </row>
    <row r="160" spans="1:2" x14ac:dyDescent="0.25">
      <c r="A160" s="20">
        <f t="shared" si="7"/>
        <v>339</v>
      </c>
      <c r="B160" s="26">
        <v>16.8</v>
      </c>
    </row>
    <row r="161" spans="1:2" x14ac:dyDescent="0.25">
      <c r="A161" s="20">
        <f t="shared" si="7"/>
        <v>340</v>
      </c>
      <c r="B161" s="26">
        <v>17.2</v>
      </c>
    </row>
    <row r="162" spans="1:2" x14ac:dyDescent="0.25">
      <c r="A162" s="20">
        <f t="shared" si="7"/>
        <v>341</v>
      </c>
      <c r="B162" s="26">
        <v>17.600000000000001</v>
      </c>
    </row>
    <row r="163" spans="1:2" x14ac:dyDescent="0.25">
      <c r="A163" s="20">
        <f t="shared" si="7"/>
        <v>342</v>
      </c>
      <c r="B163" s="26">
        <v>18</v>
      </c>
    </row>
    <row r="164" spans="1:2" x14ac:dyDescent="0.25">
      <c r="A164" s="20">
        <f t="shared" si="7"/>
        <v>343</v>
      </c>
      <c r="B164" s="26">
        <v>18.399999999999999</v>
      </c>
    </row>
    <row r="165" spans="1:2" x14ac:dyDescent="0.25">
      <c r="A165" s="20">
        <f t="shared" si="7"/>
        <v>344</v>
      </c>
      <c r="B165" s="26">
        <v>18.8</v>
      </c>
    </row>
    <row r="166" spans="1:2" x14ac:dyDescent="0.25">
      <c r="A166" s="20">
        <f t="shared" si="7"/>
        <v>345</v>
      </c>
      <c r="B166" s="26">
        <v>19.2</v>
      </c>
    </row>
    <row r="167" spans="1:2" x14ac:dyDescent="0.25">
      <c r="A167" s="20">
        <f t="shared" si="7"/>
        <v>346</v>
      </c>
      <c r="B167" s="26">
        <v>19.600000000000001</v>
      </c>
    </row>
    <row r="168" spans="1:2" x14ac:dyDescent="0.25">
      <c r="A168" s="20">
        <f t="shared" si="7"/>
        <v>347</v>
      </c>
      <c r="B168" s="26">
        <v>20</v>
      </c>
    </row>
    <row r="169" spans="1:2" x14ac:dyDescent="0.25">
      <c r="A169" s="20">
        <f t="shared" si="7"/>
        <v>348</v>
      </c>
      <c r="B169" s="26">
        <v>20.399999999999999</v>
      </c>
    </row>
    <row r="170" spans="1:2" x14ac:dyDescent="0.25">
      <c r="A170" s="20">
        <f t="shared" si="7"/>
        <v>349</v>
      </c>
      <c r="B170" s="26">
        <v>20.8</v>
      </c>
    </row>
    <row r="171" spans="1:2" x14ac:dyDescent="0.25">
      <c r="A171" s="20">
        <f t="shared" si="7"/>
        <v>350</v>
      </c>
      <c r="B171" s="26">
        <v>21.2</v>
      </c>
    </row>
    <row r="172" spans="1:2" x14ac:dyDescent="0.25">
      <c r="A172" s="20">
        <f t="shared" si="7"/>
        <v>351</v>
      </c>
      <c r="B172" s="26">
        <v>21.6</v>
      </c>
    </row>
    <row r="173" spans="1:2" x14ac:dyDescent="0.25">
      <c r="A173" s="20">
        <f t="shared" si="7"/>
        <v>352</v>
      </c>
      <c r="B173" s="26">
        <v>22</v>
      </c>
    </row>
    <row r="174" spans="1:2" x14ac:dyDescent="0.25">
      <c r="A174" s="20">
        <f t="shared" si="7"/>
        <v>353</v>
      </c>
      <c r="B174" s="26">
        <v>22.4</v>
      </c>
    </row>
    <row r="175" spans="1:2" x14ac:dyDescent="0.25">
      <c r="A175" s="20">
        <f t="shared" si="7"/>
        <v>354</v>
      </c>
      <c r="B175" s="26">
        <v>22.8</v>
      </c>
    </row>
    <row r="176" spans="1:2" x14ac:dyDescent="0.25">
      <c r="A176" s="20">
        <f t="shared" si="7"/>
        <v>355</v>
      </c>
      <c r="B176" s="26">
        <v>23.2</v>
      </c>
    </row>
    <row r="177" spans="1:2" x14ac:dyDescent="0.25">
      <c r="A177" s="20">
        <f t="shared" si="7"/>
        <v>356</v>
      </c>
      <c r="B177" s="26">
        <v>23.6</v>
      </c>
    </row>
    <row r="178" spans="1:2" x14ac:dyDescent="0.25">
      <c r="A178" s="20">
        <f t="shared" si="7"/>
        <v>357</v>
      </c>
      <c r="B178" s="26">
        <v>24</v>
      </c>
    </row>
    <row r="179" spans="1:2" x14ac:dyDescent="0.25">
      <c r="A179" s="20">
        <f t="shared" si="7"/>
        <v>358</v>
      </c>
      <c r="B179" s="26">
        <v>24.4</v>
      </c>
    </row>
    <row r="180" spans="1:2" x14ac:dyDescent="0.25">
      <c r="A180" s="20">
        <f t="shared" si="7"/>
        <v>359</v>
      </c>
      <c r="B180" s="26">
        <v>24.8</v>
      </c>
    </row>
    <row r="181" spans="1:2" x14ac:dyDescent="0.25">
      <c r="A181" s="20">
        <f t="shared" si="7"/>
        <v>360</v>
      </c>
      <c r="B181" s="26">
        <v>25.2</v>
      </c>
    </row>
    <row r="182" spans="1:2" x14ac:dyDescent="0.25">
      <c r="A182" s="20">
        <f t="shared" si="7"/>
        <v>361</v>
      </c>
      <c r="B182" s="26">
        <v>25.6</v>
      </c>
    </row>
    <row r="183" spans="1:2" x14ac:dyDescent="0.25">
      <c r="A183" s="20">
        <f t="shared" si="7"/>
        <v>362</v>
      </c>
      <c r="B183" s="26">
        <v>26</v>
      </c>
    </row>
    <row r="184" spans="1:2" x14ac:dyDescent="0.25">
      <c r="A184" s="20">
        <f t="shared" ref="A184:A238" si="8">A183+1</f>
        <v>363</v>
      </c>
      <c r="B184" s="26">
        <v>26.4</v>
      </c>
    </row>
    <row r="185" spans="1:2" x14ac:dyDescent="0.25">
      <c r="A185" s="20">
        <f t="shared" si="8"/>
        <v>364</v>
      </c>
      <c r="B185" s="26">
        <v>26.8</v>
      </c>
    </row>
    <row r="186" spans="1:2" x14ac:dyDescent="0.25">
      <c r="A186" s="20">
        <f t="shared" si="8"/>
        <v>365</v>
      </c>
      <c r="B186" s="26">
        <v>27.2</v>
      </c>
    </row>
    <row r="187" spans="1:2" x14ac:dyDescent="0.25">
      <c r="A187" s="20">
        <f t="shared" si="8"/>
        <v>366</v>
      </c>
      <c r="B187" s="26">
        <v>27.6</v>
      </c>
    </row>
    <row r="188" spans="1:2" x14ac:dyDescent="0.25">
      <c r="A188" s="20">
        <f t="shared" si="8"/>
        <v>367</v>
      </c>
      <c r="B188" s="26">
        <v>28</v>
      </c>
    </row>
    <row r="189" spans="1:2" x14ac:dyDescent="0.25">
      <c r="A189" s="20">
        <f t="shared" si="8"/>
        <v>368</v>
      </c>
      <c r="B189" s="26">
        <v>28.4</v>
      </c>
    </row>
    <row r="190" spans="1:2" x14ac:dyDescent="0.25">
      <c r="A190" s="20">
        <f t="shared" si="8"/>
        <v>369</v>
      </c>
      <c r="B190" s="26">
        <v>28.8</v>
      </c>
    </row>
    <row r="191" spans="1:2" x14ac:dyDescent="0.25">
      <c r="A191" s="20">
        <f t="shared" si="8"/>
        <v>370</v>
      </c>
      <c r="B191" s="26">
        <v>29.2</v>
      </c>
    </row>
    <row r="192" spans="1:2" x14ac:dyDescent="0.25">
      <c r="A192" s="20">
        <f t="shared" si="8"/>
        <v>371</v>
      </c>
      <c r="B192" s="26">
        <v>29.6</v>
      </c>
    </row>
    <row r="193" spans="1:2" x14ac:dyDescent="0.25">
      <c r="A193" s="20">
        <f t="shared" si="8"/>
        <v>372</v>
      </c>
      <c r="B193" s="26">
        <v>30</v>
      </c>
    </row>
    <row r="194" spans="1:2" x14ac:dyDescent="0.25">
      <c r="A194" s="20">
        <f t="shared" si="8"/>
        <v>373</v>
      </c>
      <c r="B194" s="26">
        <v>30.4</v>
      </c>
    </row>
    <row r="195" spans="1:2" x14ac:dyDescent="0.25">
      <c r="A195" s="20">
        <f t="shared" si="8"/>
        <v>374</v>
      </c>
      <c r="B195" s="26">
        <v>30.8</v>
      </c>
    </row>
    <row r="196" spans="1:2" x14ac:dyDescent="0.25">
      <c r="A196" s="20">
        <f t="shared" si="8"/>
        <v>375</v>
      </c>
      <c r="B196" s="26">
        <v>31.2</v>
      </c>
    </row>
    <row r="197" spans="1:2" x14ac:dyDescent="0.25">
      <c r="A197" s="20">
        <f t="shared" si="8"/>
        <v>376</v>
      </c>
      <c r="B197" s="26">
        <v>31.6</v>
      </c>
    </row>
    <row r="198" spans="1:2" x14ac:dyDescent="0.25">
      <c r="A198" s="20">
        <f t="shared" si="8"/>
        <v>377</v>
      </c>
      <c r="B198" s="26">
        <v>32</v>
      </c>
    </row>
    <row r="199" spans="1:2" x14ac:dyDescent="0.25">
      <c r="A199" s="20">
        <f t="shared" si="8"/>
        <v>378</v>
      </c>
      <c r="B199" s="26">
        <v>32.4</v>
      </c>
    </row>
    <row r="200" spans="1:2" x14ac:dyDescent="0.25">
      <c r="A200" s="20">
        <f t="shared" si="8"/>
        <v>379</v>
      </c>
      <c r="B200" s="26">
        <v>32.799999999999997</v>
      </c>
    </row>
    <row r="201" spans="1:2" x14ac:dyDescent="0.25">
      <c r="A201" s="20">
        <f t="shared" si="8"/>
        <v>380</v>
      </c>
      <c r="B201" s="26">
        <v>33.200000000000003</v>
      </c>
    </row>
    <row r="202" spans="1:2" x14ac:dyDescent="0.25">
      <c r="A202" s="20">
        <f t="shared" si="8"/>
        <v>381</v>
      </c>
      <c r="B202" s="26">
        <v>33.6</v>
      </c>
    </row>
    <row r="203" spans="1:2" x14ac:dyDescent="0.25">
      <c r="A203" s="20">
        <f t="shared" si="8"/>
        <v>382</v>
      </c>
      <c r="B203" s="26">
        <v>34</v>
      </c>
    </row>
    <row r="204" spans="1:2" x14ac:dyDescent="0.25">
      <c r="A204" s="20">
        <f t="shared" si="8"/>
        <v>383</v>
      </c>
      <c r="B204" s="26">
        <v>34.4</v>
      </c>
    </row>
    <row r="205" spans="1:2" x14ac:dyDescent="0.25">
      <c r="A205" s="20">
        <f t="shared" si="8"/>
        <v>384</v>
      </c>
      <c r="B205" s="26">
        <v>34.799999999999997</v>
      </c>
    </row>
    <row r="206" spans="1:2" x14ac:dyDescent="0.25">
      <c r="A206" s="20">
        <f t="shared" si="8"/>
        <v>385</v>
      </c>
      <c r="B206" s="26">
        <v>35.200000000000003</v>
      </c>
    </row>
    <row r="207" spans="1:2" x14ac:dyDescent="0.25">
      <c r="A207" s="20">
        <f t="shared" si="8"/>
        <v>386</v>
      </c>
      <c r="B207" s="26">
        <v>35.6</v>
      </c>
    </row>
    <row r="208" spans="1:2" x14ac:dyDescent="0.25">
      <c r="A208" s="20">
        <f t="shared" si="8"/>
        <v>387</v>
      </c>
      <c r="B208" s="26">
        <v>36</v>
      </c>
    </row>
    <row r="209" spans="1:2" x14ac:dyDescent="0.25">
      <c r="A209" s="20">
        <f t="shared" si="8"/>
        <v>388</v>
      </c>
      <c r="B209" s="26">
        <v>36.4</v>
      </c>
    </row>
    <row r="210" spans="1:2" x14ac:dyDescent="0.25">
      <c r="A210" s="20">
        <f t="shared" si="8"/>
        <v>389</v>
      </c>
      <c r="B210" s="26">
        <v>36.799999999999997</v>
      </c>
    </row>
    <row r="211" spans="1:2" x14ac:dyDescent="0.25">
      <c r="A211" s="20">
        <f t="shared" si="8"/>
        <v>390</v>
      </c>
      <c r="B211" s="26">
        <v>37.200000000000003</v>
      </c>
    </row>
    <row r="212" spans="1:2" x14ac:dyDescent="0.25">
      <c r="A212" s="20">
        <f t="shared" si="8"/>
        <v>391</v>
      </c>
      <c r="B212" s="26">
        <v>37.6</v>
      </c>
    </row>
    <row r="213" spans="1:2" x14ac:dyDescent="0.25">
      <c r="A213" s="20">
        <f t="shared" si="8"/>
        <v>392</v>
      </c>
      <c r="B213" s="26">
        <v>38</v>
      </c>
    </row>
    <row r="214" spans="1:2" x14ac:dyDescent="0.25">
      <c r="A214" s="20">
        <f t="shared" si="8"/>
        <v>393</v>
      </c>
      <c r="B214" s="26">
        <v>38.4</v>
      </c>
    </row>
    <row r="215" spans="1:2" x14ac:dyDescent="0.25">
      <c r="A215" s="20">
        <f t="shared" si="8"/>
        <v>394</v>
      </c>
      <c r="B215" s="26">
        <v>38.799999999999997</v>
      </c>
    </row>
    <row r="216" spans="1:2" x14ac:dyDescent="0.25">
      <c r="A216" s="20">
        <f t="shared" si="8"/>
        <v>395</v>
      </c>
      <c r="B216" s="26">
        <v>39.200000000000003</v>
      </c>
    </row>
    <row r="217" spans="1:2" x14ac:dyDescent="0.25">
      <c r="A217" s="20">
        <f t="shared" si="8"/>
        <v>396</v>
      </c>
      <c r="B217" s="26">
        <v>39.6</v>
      </c>
    </row>
    <row r="218" spans="1:2" x14ac:dyDescent="0.25">
      <c r="A218" s="20">
        <f t="shared" si="8"/>
        <v>397</v>
      </c>
      <c r="B218" s="26">
        <v>40</v>
      </c>
    </row>
    <row r="219" spans="1:2" x14ac:dyDescent="0.25">
      <c r="A219" s="20">
        <f t="shared" si="8"/>
        <v>398</v>
      </c>
      <c r="B219" s="26">
        <v>40.4</v>
      </c>
    </row>
    <row r="220" spans="1:2" x14ac:dyDescent="0.25">
      <c r="A220" s="20">
        <f t="shared" si="8"/>
        <v>399</v>
      </c>
      <c r="B220" s="26">
        <v>40.799999999999997</v>
      </c>
    </row>
    <row r="221" spans="1:2" x14ac:dyDescent="0.25">
      <c r="A221" s="20">
        <f t="shared" si="8"/>
        <v>400</v>
      </c>
      <c r="B221" s="26">
        <v>41.2</v>
      </c>
    </row>
    <row r="222" spans="1:2" x14ac:dyDescent="0.25">
      <c r="A222" s="20">
        <f t="shared" si="8"/>
        <v>401</v>
      </c>
      <c r="B222" s="26">
        <v>41.6</v>
      </c>
    </row>
    <row r="223" spans="1:2" x14ac:dyDescent="0.25">
      <c r="A223" s="20">
        <f t="shared" si="8"/>
        <v>402</v>
      </c>
      <c r="B223" s="26">
        <v>42</v>
      </c>
    </row>
    <row r="224" spans="1:2" x14ac:dyDescent="0.25">
      <c r="A224" s="20">
        <f t="shared" si="8"/>
        <v>403</v>
      </c>
      <c r="B224" s="26">
        <v>42.4</v>
      </c>
    </row>
    <row r="225" spans="1:2" x14ac:dyDescent="0.25">
      <c r="A225" s="20">
        <f t="shared" si="8"/>
        <v>404</v>
      </c>
      <c r="B225" s="26">
        <v>42.8</v>
      </c>
    </row>
    <row r="226" spans="1:2" x14ac:dyDescent="0.25">
      <c r="A226" s="20">
        <f t="shared" si="8"/>
        <v>405</v>
      </c>
      <c r="B226" s="26">
        <v>43.2</v>
      </c>
    </row>
    <row r="227" spans="1:2" x14ac:dyDescent="0.25">
      <c r="A227" s="20">
        <f t="shared" si="8"/>
        <v>406</v>
      </c>
      <c r="B227" s="26">
        <v>43.6</v>
      </c>
    </row>
    <row r="228" spans="1:2" x14ac:dyDescent="0.25">
      <c r="A228" s="20">
        <f t="shared" si="8"/>
        <v>407</v>
      </c>
      <c r="B228" s="26">
        <v>44</v>
      </c>
    </row>
    <row r="229" spans="1:2" x14ac:dyDescent="0.25">
      <c r="A229" s="20">
        <f t="shared" si="8"/>
        <v>408</v>
      </c>
      <c r="B229" s="26">
        <v>44.4</v>
      </c>
    </row>
    <row r="230" spans="1:2" x14ac:dyDescent="0.25">
      <c r="A230" s="20">
        <f t="shared" si="8"/>
        <v>409</v>
      </c>
      <c r="B230" s="26">
        <v>44.8</v>
      </c>
    </row>
    <row r="231" spans="1:2" x14ac:dyDescent="0.25">
      <c r="A231" s="20">
        <f t="shared" si="8"/>
        <v>410</v>
      </c>
      <c r="B231" s="26">
        <v>45.2</v>
      </c>
    </row>
    <row r="232" spans="1:2" x14ac:dyDescent="0.25">
      <c r="A232" s="20">
        <f t="shared" si="8"/>
        <v>411</v>
      </c>
      <c r="B232" s="26">
        <v>45.6</v>
      </c>
    </row>
    <row r="233" spans="1:2" x14ac:dyDescent="0.25">
      <c r="A233" s="20">
        <f t="shared" si="8"/>
        <v>412</v>
      </c>
      <c r="B233" s="26">
        <v>46</v>
      </c>
    </row>
    <row r="234" spans="1:2" x14ac:dyDescent="0.25">
      <c r="A234" s="20">
        <f t="shared" si="8"/>
        <v>413</v>
      </c>
      <c r="B234" s="26">
        <v>46.4</v>
      </c>
    </row>
    <row r="235" spans="1:2" x14ac:dyDescent="0.25">
      <c r="A235" s="20">
        <f t="shared" si="8"/>
        <v>414</v>
      </c>
      <c r="B235" s="26">
        <v>46.8</v>
      </c>
    </row>
    <row r="236" spans="1:2" x14ac:dyDescent="0.25">
      <c r="A236" s="20">
        <f t="shared" si="8"/>
        <v>415</v>
      </c>
      <c r="B236" s="26">
        <v>47.2</v>
      </c>
    </row>
    <row r="237" spans="1:2" x14ac:dyDescent="0.25">
      <c r="A237" s="20">
        <f t="shared" si="8"/>
        <v>416</v>
      </c>
      <c r="B237" s="26">
        <v>47.6</v>
      </c>
    </row>
    <row r="238" spans="1:2" x14ac:dyDescent="0.25">
      <c r="A238" s="20">
        <f t="shared" si="8"/>
        <v>417</v>
      </c>
      <c r="B238" s="26">
        <v>48</v>
      </c>
    </row>
    <row r="239" spans="1:2" x14ac:dyDescent="0.25">
      <c r="A239" s="20">
        <f t="shared" ref="A239:A302" si="9">A238+1</f>
        <v>418</v>
      </c>
      <c r="B239" s="26">
        <v>48.4</v>
      </c>
    </row>
    <row r="240" spans="1:2" x14ac:dyDescent="0.25">
      <c r="A240" s="20">
        <f t="shared" si="9"/>
        <v>419</v>
      </c>
      <c r="B240" s="26">
        <v>48.8</v>
      </c>
    </row>
    <row r="241" spans="1:2" x14ac:dyDescent="0.25">
      <c r="A241" s="20">
        <f t="shared" si="9"/>
        <v>420</v>
      </c>
      <c r="B241" s="26">
        <v>49.2</v>
      </c>
    </row>
    <row r="242" spans="1:2" x14ac:dyDescent="0.25">
      <c r="A242" s="20">
        <f t="shared" si="9"/>
        <v>421</v>
      </c>
      <c r="B242" s="26">
        <v>49.6</v>
      </c>
    </row>
    <row r="243" spans="1:2" x14ac:dyDescent="0.25">
      <c r="A243" s="20">
        <f t="shared" si="9"/>
        <v>422</v>
      </c>
      <c r="B243" s="26">
        <v>50</v>
      </c>
    </row>
    <row r="244" spans="1:2" x14ac:dyDescent="0.25">
      <c r="A244" s="20">
        <f t="shared" si="9"/>
        <v>423</v>
      </c>
      <c r="B244" s="26">
        <v>50.4</v>
      </c>
    </row>
    <row r="245" spans="1:2" x14ac:dyDescent="0.25">
      <c r="A245" s="20">
        <f t="shared" si="9"/>
        <v>424</v>
      </c>
      <c r="B245" s="26">
        <v>50.8</v>
      </c>
    </row>
    <row r="246" spans="1:2" x14ac:dyDescent="0.25">
      <c r="A246" s="20">
        <f t="shared" si="9"/>
        <v>425</v>
      </c>
      <c r="B246" s="26">
        <v>51.2</v>
      </c>
    </row>
    <row r="247" spans="1:2" x14ac:dyDescent="0.25">
      <c r="A247" s="20">
        <f t="shared" si="9"/>
        <v>426</v>
      </c>
      <c r="B247" s="26">
        <v>51.6</v>
      </c>
    </row>
    <row r="248" spans="1:2" x14ac:dyDescent="0.25">
      <c r="A248" s="20">
        <f t="shared" si="9"/>
        <v>427</v>
      </c>
      <c r="B248" s="26">
        <v>52</v>
      </c>
    </row>
    <row r="249" spans="1:2" x14ac:dyDescent="0.25">
      <c r="A249" s="20">
        <f t="shared" si="9"/>
        <v>428</v>
      </c>
      <c r="B249" s="26">
        <v>52.4</v>
      </c>
    </row>
    <row r="250" spans="1:2" x14ac:dyDescent="0.25">
      <c r="A250" s="20">
        <f t="shared" si="9"/>
        <v>429</v>
      </c>
      <c r="B250" s="26">
        <v>52.8</v>
      </c>
    </row>
    <row r="251" spans="1:2" x14ac:dyDescent="0.25">
      <c r="A251" s="20">
        <f t="shared" si="9"/>
        <v>430</v>
      </c>
      <c r="B251" s="26">
        <v>53.2</v>
      </c>
    </row>
    <row r="252" spans="1:2" x14ac:dyDescent="0.25">
      <c r="A252" s="20">
        <f t="shared" si="9"/>
        <v>431</v>
      </c>
      <c r="B252" s="26">
        <v>53.6</v>
      </c>
    </row>
    <row r="253" spans="1:2" x14ac:dyDescent="0.25">
      <c r="A253" s="20">
        <f t="shared" si="9"/>
        <v>432</v>
      </c>
      <c r="B253" s="26">
        <v>54</v>
      </c>
    </row>
    <row r="254" spans="1:2" x14ac:dyDescent="0.25">
      <c r="A254" s="20">
        <f t="shared" si="9"/>
        <v>433</v>
      </c>
      <c r="B254" s="26">
        <v>54.4</v>
      </c>
    </row>
    <row r="255" spans="1:2" x14ac:dyDescent="0.25">
      <c r="A255" s="20">
        <f t="shared" si="9"/>
        <v>434</v>
      </c>
      <c r="B255" s="26">
        <v>54.8</v>
      </c>
    </row>
    <row r="256" spans="1:2" x14ac:dyDescent="0.25">
      <c r="A256" s="20">
        <f t="shared" si="9"/>
        <v>435</v>
      </c>
      <c r="B256" s="26">
        <v>55.2</v>
      </c>
    </row>
    <row r="257" spans="1:2" x14ac:dyDescent="0.25">
      <c r="A257" s="20">
        <f t="shared" si="9"/>
        <v>436</v>
      </c>
      <c r="B257" s="26">
        <v>55.6</v>
      </c>
    </row>
    <row r="258" spans="1:2" x14ac:dyDescent="0.25">
      <c r="A258" s="20">
        <f t="shared" si="9"/>
        <v>437</v>
      </c>
      <c r="B258" s="26">
        <v>56</v>
      </c>
    </row>
    <row r="259" spans="1:2" x14ac:dyDescent="0.25">
      <c r="A259" s="20">
        <f t="shared" si="9"/>
        <v>438</v>
      </c>
      <c r="B259" s="26">
        <v>56.4</v>
      </c>
    </row>
    <row r="260" spans="1:2" x14ac:dyDescent="0.25">
      <c r="A260" s="20">
        <f t="shared" si="9"/>
        <v>439</v>
      </c>
      <c r="B260" s="26">
        <v>56.8</v>
      </c>
    </row>
    <row r="261" spans="1:2" x14ac:dyDescent="0.25">
      <c r="A261" s="20">
        <f t="shared" si="9"/>
        <v>440</v>
      </c>
      <c r="B261" s="26">
        <v>57.2</v>
      </c>
    </row>
    <row r="262" spans="1:2" x14ac:dyDescent="0.25">
      <c r="A262" s="20">
        <f t="shared" si="9"/>
        <v>441</v>
      </c>
      <c r="B262" s="26">
        <v>57.6</v>
      </c>
    </row>
    <row r="263" spans="1:2" x14ac:dyDescent="0.25">
      <c r="A263" s="20">
        <f t="shared" si="9"/>
        <v>442</v>
      </c>
      <c r="B263" s="26">
        <v>58</v>
      </c>
    </row>
    <row r="264" spans="1:2" x14ac:dyDescent="0.25">
      <c r="A264" s="20">
        <f t="shared" si="9"/>
        <v>443</v>
      </c>
      <c r="B264" s="26">
        <v>58.4</v>
      </c>
    </row>
    <row r="265" spans="1:2" x14ac:dyDescent="0.25">
      <c r="A265" s="20">
        <f t="shared" si="9"/>
        <v>444</v>
      </c>
      <c r="B265" s="26">
        <v>58.8</v>
      </c>
    </row>
    <row r="266" spans="1:2" x14ac:dyDescent="0.25">
      <c r="A266" s="20">
        <f t="shared" si="9"/>
        <v>445</v>
      </c>
      <c r="B266" s="26">
        <v>59.2</v>
      </c>
    </row>
    <row r="267" spans="1:2" x14ac:dyDescent="0.25">
      <c r="A267" s="20">
        <f t="shared" si="9"/>
        <v>446</v>
      </c>
      <c r="B267" s="26">
        <v>59.6</v>
      </c>
    </row>
    <row r="268" spans="1:2" x14ac:dyDescent="0.25">
      <c r="A268" s="20">
        <f t="shared" si="9"/>
        <v>447</v>
      </c>
      <c r="B268" s="26">
        <v>59.999999999999901</v>
      </c>
    </row>
    <row r="269" spans="1:2" x14ac:dyDescent="0.25">
      <c r="A269" s="20">
        <f t="shared" si="9"/>
        <v>448</v>
      </c>
      <c r="B269" s="26">
        <v>60.399999999999899</v>
      </c>
    </row>
    <row r="270" spans="1:2" x14ac:dyDescent="0.25">
      <c r="A270" s="20">
        <f t="shared" si="9"/>
        <v>449</v>
      </c>
      <c r="B270" s="26">
        <v>60.799999999999898</v>
      </c>
    </row>
    <row r="271" spans="1:2" x14ac:dyDescent="0.25">
      <c r="A271" s="20">
        <f t="shared" si="9"/>
        <v>450</v>
      </c>
      <c r="B271" s="26">
        <v>61.199999999999903</v>
      </c>
    </row>
    <row r="272" spans="1:2" x14ac:dyDescent="0.25">
      <c r="A272" s="20">
        <f t="shared" si="9"/>
        <v>451</v>
      </c>
      <c r="B272" s="26">
        <v>61.599999999999902</v>
      </c>
    </row>
    <row r="273" spans="1:2" x14ac:dyDescent="0.25">
      <c r="A273" s="20">
        <f t="shared" si="9"/>
        <v>452</v>
      </c>
      <c r="B273" s="26">
        <v>61.999999999999901</v>
      </c>
    </row>
    <row r="274" spans="1:2" x14ac:dyDescent="0.25">
      <c r="A274" s="20">
        <f t="shared" si="9"/>
        <v>453</v>
      </c>
      <c r="B274" s="26">
        <v>62.399999999999899</v>
      </c>
    </row>
    <row r="275" spans="1:2" x14ac:dyDescent="0.25">
      <c r="A275" s="20">
        <f t="shared" si="9"/>
        <v>454</v>
      </c>
      <c r="B275" s="26">
        <v>62.799999999999898</v>
      </c>
    </row>
    <row r="276" spans="1:2" x14ac:dyDescent="0.25">
      <c r="A276" s="20">
        <f t="shared" si="9"/>
        <v>455</v>
      </c>
      <c r="B276" s="26">
        <v>63.199999999999903</v>
      </c>
    </row>
    <row r="277" spans="1:2" x14ac:dyDescent="0.25">
      <c r="A277" s="20">
        <f t="shared" si="9"/>
        <v>456</v>
      </c>
      <c r="B277" s="26">
        <v>63.599999999999902</v>
      </c>
    </row>
    <row r="278" spans="1:2" x14ac:dyDescent="0.25">
      <c r="A278" s="20">
        <f t="shared" si="9"/>
        <v>457</v>
      </c>
      <c r="B278" s="26">
        <v>63.999999999999901</v>
      </c>
    </row>
    <row r="279" spans="1:2" x14ac:dyDescent="0.25">
      <c r="A279" s="20">
        <f t="shared" si="9"/>
        <v>458</v>
      </c>
      <c r="B279" s="26">
        <v>64.399999999999906</v>
      </c>
    </row>
    <row r="280" spans="1:2" x14ac:dyDescent="0.25">
      <c r="A280" s="20">
        <f t="shared" si="9"/>
        <v>459</v>
      </c>
      <c r="B280" s="26">
        <v>64.799999999999898</v>
      </c>
    </row>
    <row r="281" spans="1:2" x14ac:dyDescent="0.25">
      <c r="A281" s="20">
        <f t="shared" si="9"/>
        <v>460</v>
      </c>
      <c r="B281" s="26">
        <v>65.199999999999903</v>
      </c>
    </row>
    <row r="282" spans="1:2" x14ac:dyDescent="0.25">
      <c r="A282" s="20">
        <f t="shared" si="9"/>
        <v>461</v>
      </c>
      <c r="B282" s="26">
        <v>65.599999999999895</v>
      </c>
    </row>
    <row r="283" spans="1:2" x14ac:dyDescent="0.25">
      <c r="A283" s="20">
        <f t="shared" si="9"/>
        <v>462</v>
      </c>
      <c r="B283" s="26">
        <v>65.999999999999901</v>
      </c>
    </row>
    <row r="284" spans="1:2" x14ac:dyDescent="0.25">
      <c r="A284" s="20">
        <f t="shared" si="9"/>
        <v>463</v>
      </c>
      <c r="B284" s="26">
        <v>66.399999999999906</v>
      </c>
    </row>
    <row r="285" spans="1:2" x14ac:dyDescent="0.25">
      <c r="A285" s="20">
        <f t="shared" si="9"/>
        <v>464</v>
      </c>
      <c r="B285" s="26">
        <v>66.799999999999898</v>
      </c>
    </row>
    <row r="286" spans="1:2" x14ac:dyDescent="0.25">
      <c r="A286" s="20">
        <f t="shared" si="9"/>
        <v>465</v>
      </c>
      <c r="B286" s="26">
        <v>67.199999999999903</v>
      </c>
    </row>
    <row r="287" spans="1:2" x14ac:dyDescent="0.25">
      <c r="A287" s="20">
        <f t="shared" si="9"/>
        <v>466</v>
      </c>
      <c r="B287" s="26">
        <v>67.599999999999895</v>
      </c>
    </row>
    <row r="288" spans="1:2" x14ac:dyDescent="0.25">
      <c r="A288" s="20">
        <f t="shared" si="9"/>
        <v>467</v>
      </c>
      <c r="B288" s="26">
        <v>67.999999999999901</v>
      </c>
    </row>
    <row r="289" spans="1:2" x14ac:dyDescent="0.25">
      <c r="A289" s="20">
        <f t="shared" si="9"/>
        <v>468</v>
      </c>
      <c r="B289" s="26">
        <v>68.399999999999906</v>
      </c>
    </row>
    <row r="290" spans="1:2" x14ac:dyDescent="0.25">
      <c r="A290" s="20">
        <f t="shared" si="9"/>
        <v>469</v>
      </c>
      <c r="B290" s="26">
        <v>68.799999999999898</v>
      </c>
    </row>
    <row r="291" spans="1:2" x14ac:dyDescent="0.25">
      <c r="A291" s="20">
        <f t="shared" si="9"/>
        <v>470</v>
      </c>
      <c r="B291" s="26">
        <v>69.199999999999903</v>
      </c>
    </row>
    <row r="292" spans="1:2" x14ac:dyDescent="0.25">
      <c r="A292" s="20">
        <f t="shared" si="9"/>
        <v>471</v>
      </c>
      <c r="B292" s="26">
        <v>69.599999999999895</v>
      </c>
    </row>
    <row r="293" spans="1:2" x14ac:dyDescent="0.25">
      <c r="A293" s="20">
        <f t="shared" si="9"/>
        <v>472</v>
      </c>
      <c r="B293" s="26">
        <v>69.999999999999901</v>
      </c>
    </row>
    <row r="294" spans="1:2" x14ac:dyDescent="0.25">
      <c r="A294" s="20">
        <f t="shared" si="9"/>
        <v>473</v>
      </c>
      <c r="B294" s="26">
        <v>70.399999999999906</v>
      </c>
    </row>
    <row r="295" spans="1:2" x14ac:dyDescent="0.25">
      <c r="A295" s="20">
        <f t="shared" si="9"/>
        <v>474</v>
      </c>
      <c r="B295" s="26">
        <v>70.799999999999898</v>
      </c>
    </row>
    <row r="296" spans="1:2" x14ac:dyDescent="0.25">
      <c r="A296" s="20">
        <f t="shared" si="9"/>
        <v>475</v>
      </c>
      <c r="B296" s="26">
        <v>71.199999999999903</v>
      </c>
    </row>
    <row r="297" spans="1:2" x14ac:dyDescent="0.25">
      <c r="A297" s="20">
        <f t="shared" si="9"/>
        <v>476</v>
      </c>
      <c r="B297" s="26">
        <v>71.599999999999895</v>
      </c>
    </row>
    <row r="298" spans="1:2" x14ac:dyDescent="0.25">
      <c r="A298" s="20">
        <f t="shared" si="9"/>
        <v>477</v>
      </c>
      <c r="B298" s="26">
        <v>71.999999999999901</v>
      </c>
    </row>
    <row r="299" spans="1:2" x14ac:dyDescent="0.25">
      <c r="A299" s="20">
        <f t="shared" si="9"/>
        <v>478</v>
      </c>
      <c r="B299" s="26">
        <v>72.399999999999906</v>
      </c>
    </row>
    <row r="300" spans="1:2" x14ac:dyDescent="0.25">
      <c r="A300" s="20">
        <f t="shared" si="9"/>
        <v>479</v>
      </c>
      <c r="B300" s="26">
        <v>72.799999999999898</v>
      </c>
    </row>
    <row r="301" spans="1:2" x14ac:dyDescent="0.25">
      <c r="A301" s="20">
        <f t="shared" si="9"/>
        <v>480</v>
      </c>
      <c r="B301" s="26">
        <v>73.199999999999903</v>
      </c>
    </row>
    <row r="302" spans="1:2" x14ac:dyDescent="0.25">
      <c r="A302" s="20">
        <f t="shared" si="9"/>
        <v>481</v>
      </c>
      <c r="B302" s="26">
        <v>73.599999999999895</v>
      </c>
    </row>
    <row r="303" spans="1:2" x14ac:dyDescent="0.25">
      <c r="A303" s="20">
        <f t="shared" ref="A303:A366" si="10">A302+1</f>
        <v>482</v>
      </c>
      <c r="B303" s="26">
        <v>73.999999999999901</v>
      </c>
    </row>
    <row r="304" spans="1:2" x14ac:dyDescent="0.25">
      <c r="A304" s="20">
        <f t="shared" si="10"/>
        <v>483</v>
      </c>
      <c r="B304" s="26">
        <v>74.399999999999906</v>
      </c>
    </row>
    <row r="305" spans="1:2" x14ac:dyDescent="0.25">
      <c r="A305" s="20">
        <f t="shared" si="10"/>
        <v>484</v>
      </c>
      <c r="B305" s="26">
        <v>74.799999999999898</v>
      </c>
    </row>
    <row r="306" spans="1:2" x14ac:dyDescent="0.25">
      <c r="A306" s="20">
        <f t="shared" si="10"/>
        <v>485</v>
      </c>
      <c r="B306" s="26">
        <v>75.199999999999903</v>
      </c>
    </row>
    <row r="307" spans="1:2" x14ac:dyDescent="0.25">
      <c r="A307" s="20">
        <f t="shared" si="10"/>
        <v>486</v>
      </c>
      <c r="B307" s="26">
        <v>75.599999999999895</v>
      </c>
    </row>
    <row r="308" spans="1:2" x14ac:dyDescent="0.25">
      <c r="A308" s="20">
        <f t="shared" si="10"/>
        <v>487</v>
      </c>
      <c r="B308" s="26">
        <v>75.999999999999901</v>
      </c>
    </row>
    <row r="309" spans="1:2" x14ac:dyDescent="0.25">
      <c r="A309" s="20">
        <f t="shared" si="10"/>
        <v>488</v>
      </c>
      <c r="B309" s="26">
        <v>76.399999999999906</v>
      </c>
    </row>
    <row r="310" spans="1:2" x14ac:dyDescent="0.25">
      <c r="A310" s="20">
        <f t="shared" si="10"/>
        <v>489</v>
      </c>
      <c r="B310" s="26">
        <v>76.799999999999898</v>
      </c>
    </row>
    <row r="311" spans="1:2" x14ac:dyDescent="0.25">
      <c r="A311" s="20">
        <f t="shared" si="10"/>
        <v>490</v>
      </c>
      <c r="B311" s="26">
        <v>77.199999999999903</v>
      </c>
    </row>
    <row r="312" spans="1:2" x14ac:dyDescent="0.25">
      <c r="A312" s="20">
        <f t="shared" si="10"/>
        <v>491</v>
      </c>
      <c r="B312" s="26">
        <v>77.599999999999895</v>
      </c>
    </row>
    <row r="313" spans="1:2" x14ac:dyDescent="0.25">
      <c r="A313" s="20">
        <f t="shared" si="10"/>
        <v>492</v>
      </c>
      <c r="B313" s="26">
        <v>77.999999999999901</v>
      </c>
    </row>
    <row r="314" spans="1:2" x14ac:dyDescent="0.25">
      <c r="A314" s="20">
        <f t="shared" si="10"/>
        <v>493</v>
      </c>
      <c r="B314" s="26">
        <v>78.399999999999906</v>
      </c>
    </row>
    <row r="315" spans="1:2" x14ac:dyDescent="0.25">
      <c r="A315" s="20">
        <f t="shared" si="10"/>
        <v>494</v>
      </c>
      <c r="B315" s="26">
        <v>78.799999999999898</v>
      </c>
    </row>
    <row r="316" spans="1:2" x14ac:dyDescent="0.25">
      <c r="A316" s="20">
        <f t="shared" si="10"/>
        <v>495</v>
      </c>
      <c r="B316" s="26">
        <v>79.199999999999903</v>
      </c>
    </row>
    <row r="317" spans="1:2" x14ac:dyDescent="0.25">
      <c r="A317" s="20">
        <f t="shared" si="10"/>
        <v>496</v>
      </c>
      <c r="B317" s="26">
        <v>79.599999999999895</v>
      </c>
    </row>
    <row r="318" spans="1:2" x14ac:dyDescent="0.25">
      <c r="A318" s="20">
        <f t="shared" si="10"/>
        <v>497</v>
      </c>
      <c r="B318" s="26">
        <v>79.999999999999901</v>
      </c>
    </row>
    <row r="319" spans="1:2" x14ac:dyDescent="0.25">
      <c r="A319" s="20">
        <f t="shared" si="10"/>
        <v>498</v>
      </c>
      <c r="B319" s="26">
        <v>80.399999999999906</v>
      </c>
    </row>
    <row r="320" spans="1:2" x14ac:dyDescent="0.25">
      <c r="A320" s="20">
        <f t="shared" si="10"/>
        <v>499</v>
      </c>
      <c r="B320" s="26">
        <v>80.799999999999898</v>
      </c>
    </row>
    <row r="321" spans="1:2" x14ac:dyDescent="0.25">
      <c r="A321" s="20">
        <f t="shared" si="10"/>
        <v>500</v>
      </c>
      <c r="B321" s="26">
        <v>81.199999999999903</v>
      </c>
    </row>
    <row r="322" spans="1:2" x14ac:dyDescent="0.25">
      <c r="A322" s="20">
        <f t="shared" si="10"/>
        <v>501</v>
      </c>
      <c r="B322" s="26">
        <v>81.599999999999895</v>
      </c>
    </row>
    <row r="323" spans="1:2" x14ac:dyDescent="0.25">
      <c r="A323" s="20">
        <f t="shared" si="10"/>
        <v>502</v>
      </c>
      <c r="B323" s="26">
        <v>81.999999999999901</v>
      </c>
    </row>
    <row r="324" spans="1:2" x14ac:dyDescent="0.25">
      <c r="A324" s="20">
        <f t="shared" si="10"/>
        <v>503</v>
      </c>
      <c r="B324" s="26">
        <v>82.399999999999906</v>
      </c>
    </row>
    <row r="325" spans="1:2" x14ac:dyDescent="0.25">
      <c r="A325" s="20">
        <f t="shared" si="10"/>
        <v>504</v>
      </c>
      <c r="B325" s="26">
        <v>82.799999999999898</v>
      </c>
    </row>
    <row r="326" spans="1:2" x14ac:dyDescent="0.25">
      <c r="A326" s="20">
        <f t="shared" si="10"/>
        <v>505</v>
      </c>
      <c r="B326" s="26">
        <v>83.199999999999903</v>
      </c>
    </row>
    <row r="327" spans="1:2" x14ac:dyDescent="0.25">
      <c r="A327" s="20">
        <f t="shared" si="10"/>
        <v>506</v>
      </c>
      <c r="B327" s="26">
        <v>83.599999999999895</v>
      </c>
    </row>
    <row r="328" spans="1:2" x14ac:dyDescent="0.25">
      <c r="A328" s="20">
        <f t="shared" si="10"/>
        <v>507</v>
      </c>
      <c r="B328" s="26">
        <v>83.999999999999901</v>
      </c>
    </row>
    <row r="329" spans="1:2" x14ac:dyDescent="0.25">
      <c r="A329" s="20">
        <f t="shared" si="10"/>
        <v>508</v>
      </c>
      <c r="B329" s="26">
        <v>84.399999999999906</v>
      </c>
    </row>
    <row r="330" spans="1:2" x14ac:dyDescent="0.25">
      <c r="A330" s="20">
        <f t="shared" si="10"/>
        <v>509</v>
      </c>
      <c r="B330" s="26">
        <v>84.799999999999898</v>
      </c>
    </row>
    <row r="331" spans="1:2" x14ac:dyDescent="0.25">
      <c r="A331" s="20">
        <f t="shared" si="10"/>
        <v>510</v>
      </c>
      <c r="B331" s="26">
        <v>85.199999999999903</v>
      </c>
    </row>
    <row r="332" spans="1:2" x14ac:dyDescent="0.25">
      <c r="A332" s="20">
        <f t="shared" si="10"/>
        <v>511</v>
      </c>
      <c r="B332" s="26">
        <v>85.599999999999895</v>
      </c>
    </row>
    <row r="333" spans="1:2" x14ac:dyDescent="0.25">
      <c r="A333" s="20">
        <f t="shared" si="10"/>
        <v>512</v>
      </c>
      <c r="B333" s="26">
        <v>85.999999999999901</v>
      </c>
    </row>
    <row r="334" spans="1:2" x14ac:dyDescent="0.25">
      <c r="A334" s="20">
        <f t="shared" si="10"/>
        <v>513</v>
      </c>
      <c r="B334" s="26">
        <v>86.399999999999906</v>
      </c>
    </row>
    <row r="335" spans="1:2" x14ac:dyDescent="0.25">
      <c r="A335" s="20">
        <f t="shared" si="10"/>
        <v>514</v>
      </c>
      <c r="B335" s="26">
        <v>86.799999999999898</v>
      </c>
    </row>
    <row r="336" spans="1:2" x14ac:dyDescent="0.25">
      <c r="A336" s="20">
        <f t="shared" si="10"/>
        <v>515</v>
      </c>
      <c r="B336" s="26">
        <v>87.199999999999903</v>
      </c>
    </row>
    <row r="337" spans="1:2" x14ac:dyDescent="0.25">
      <c r="A337" s="20">
        <f t="shared" si="10"/>
        <v>516</v>
      </c>
      <c r="B337" s="26">
        <v>87.599999999999895</v>
      </c>
    </row>
    <row r="338" spans="1:2" x14ac:dyDescent="0.25">
      <c r="A338" s="20">
        <f t="shared" si="10"/>
        <v>517</v>
      </c>
      <c r="B338" s="26">
        <v>87.999999999999801</v>
      </c>
    </row>
    <row r="339" spans="1:2" x14ac:dyDescent="0.25">
      <c r="A339" s="20">
        <f t="shared" si="10"/>
        <v>518</v>
      </c>
      <c r="B339" s="26">
        <v>88.399999999999807</v>
      </c>
    </row>
    <row r="340" spans="1:2" x14ac:dyDescent="0.25">
      <c r="A340" s="20">
        <f t="shared" si="10"/>
        <v>519</v>
      </c>
      <c r="B340" s="26">
        <v>88.799999999999798</v>
      </c>
    </row>
    <row r="341" spans="1:2" x14ac:dyDescent="0.25">
      <c r="A341" s="20">
        <f t="shared" si="10"/>
        <v>520</v>
      </c>
      <c r="B341" s="26">
        <v>89.199999999999804</v>
      </c>
    </row>
    <row r="342" spans="1:2" x14ac:dyDescent="0.25">
      <c r="A342" s="20">
        <f t="shared" si="10"/>
        <v>521</v>
      </c>
      <c r="B342" s="26">
        <v>89.599999999999795</v>
      </c>
    </row>
    <row r="343" spans="1:2" x14ac:dyDescent="0.25">
      <c r="A343" s="20">
        <f t="shared" si="10"/>
        <v>522</v>
      </c>
      <c r="B343" s="26">
        <v>89.999999999999801</v>
      </c>
    </row>
    <row r="344" spans="1:2" x14ac:dyDescent="0.25">
      <c r="A344" s="20">
        <f t="shared" si="10"/>
        <v>523</v>
      </c>
      <c r="B344" s="26">
        <v>90.399999999999807</v>
      </c>
    </row>
    <row r="345" spans="1:2" x14ac:dyDescent="0.25">
      <c r="A345" s="20">
        <f t="shared" si="10"/>
        <v>524</v>
      </c>
      <c r="B345" s="26">
        <v>90.799999999999798</v>
      </c>
    </row>
    <row r="346" spans="1:2" x14ac:dyDescent="0.25">
      <c r="A346" s="20">
        <f t="shared" si="10"/>
        <v>525</v>
      </c>
      <c r="B346" s="26">
        <v>91.199999999999804</v>
      </c>
    </row>
    <row r="347" spans="1:2" x14ac:dyDescent="0.25">
      <c r="A347" s="20">
        <f t="shared" si="10"/>
        <v>526</v>
      </c>
      <c r="B347" s="26">
        <v>91.599999999999795</v>
      </c>
    </row>
    <row r="348" spans="1:2" x14ac:dyDescent="0.25">
      <c r="A348" s="20">
        <f t="shared" si="10"/>
        <v>527</v>
      </c>
      <c r="B348" s="26">
        <v>91.999999999999801</v>
      </c>
    </row>
    <row r="349" spans="1:2" x14ac:dyDescent="0.25">
      <c r="A349" s="20">
        <f t="shared" si="10"/>
        <v>528</v>
      </c>
      <c r="B349" s="26">
        <v>92.399999999999807</v>
      </c>
    </row>
    <row r="350" spans="1:2" x14ac:dyDescent="0.25">
      <c r="A350" s="20">
        <f t="shared" si="10"/>
        <v>529</v>
      </c>
      <c r="B350" s="26">
        <v>92.799999999999798</v>
      </c>
    </row>
    <row r="351" spans="1:2" x14ac:dyDescent="0.25">
      <c r="A351" s="20">
        <f t="shared" si="10"/>
        <v>530</v>
      </c>
      <c r="B351" s="26">
        <v>93.199999999999804</v>
      </c>
    </row>
    <row r="352" spans="1:2" x14ac:dyDescent="0.25">
      <c r="A352" s="20">
        <f t="shared" si="10"/>
        <v>531</v>
      </c>
      <c r="B352" s="26">
        <v>93.599999999999795</v>
      </c>
    </row>
    <row r="353" spans="1:2" x14ac:dyDescent="0.25">
      <c r="A353" s="20">
        <f t="shared" si="10"/>
        <v>532</v>
      </c>
      <c r="B353" s="26">
        <v>93.999999999999801</v>
      </c>
    </row>
    <row r="354" spans="1:2" x14ac:dyDescent="0.25">
      <c r="A354" s="20">
        <f t="shared" si="10"/>
        <v>533</v>
      </c>
      <c r="B354" s="26">
        <v>94.399999999999807</v>
      </c>
    </row>
    <row r="355" spans="1:2" x14ac:dyDescent="0.25">
      <c r="A355" s="20">
        <f t="shared" si="10"/>
        <v>534</v>
      </c>
      <c r="B355" s="26">
        <v>94.799999999999798</v>
      </c>
    </row>
    <row r="356" spans="1:2" x14ac:dyDescent="0.25">
      <c r="A356" s="20">
        <f t="shared" si="10"/>
        <v>535</v>
      </c>
      <c r="B356" s="26">
        <v>95.199999999999804</v>
      </c>
    </row>
    <row r="357" spans="1:2" x14ac:dyDescent="0.25">
      <c r="A357" s="20">
        <f t="shared" si="10"/>
        <v>536</v>
      </c>
      <c r="B357" s="26">
        <v>95.599999999999795</v>
      </c>
    </row>
    <row r="358" spans="1:2" x14ac:dyDescent="0.25">
      <c r="A358" s="20">
        <f t="shared" si="10"/>
        <v>537</v>
      </c>
      <c r="B358" s="26">
        <v>95.999999999999801</v>
      </c>
    </row>
    <row r="359" spans="1:2" x14ac:dyDescent="0.25">
      <c r="A359" s="20">
        <f t="shared" si="10"/>
        <v>538</v>
      </c>
      <c r="B359" s="26">
        <v>96.399999999999807</v>
      </c>
    </row>
    <row r="360" spans="1:2" x14ac:dyDescent="0.25">
      <c r="A360" s="20">
        <f t="shared" si="10"/>
        <v>539</v>
      </c>
      <c r="B360" s="26">
        <v>96.799999999999798</v>
      </c>
    </row>
    <row r="361" spans="1:2" x14ac:dyDescent="0.25">
      <c r="A361" s="20">
        <f t="shared" si="10"/>
        <v>540</v>
      </c>
      <c r="B361" s="26">
        <v>97.199999999999804</v>
      </c>
    </row>
    <row r="362" spans="1:2" x14ac:dyDescent="0.25">
      <c r="A362" s="20">
        <f t="shared" si="10"/>
        <v>541</v>
      </c>
      <c r="B362" s="26">
        <v>97.599999999999795</v>
      </c>
    </row>
    <row r="363" spans="1:2" x14ac:dyDescent="0.25">
      <c r="A363" s="20">
        <f t="shared" si="10"/>
        <v>542</v>
      </c>
      <c r="B363" s="26">
        <v>97.999999999999801</v>
      </c>
    </row>
    <row r="364" spans="1:2" x14ac:dyDescent="0.25">
      <c r="A364" s="20">
        <f t="shared" si="10"/>
        <v>543</v>
      </c>
      <c r="B364" s="26">
        <v>98.399999999999807</v>
      </c>
    </row>
    <row r="365" spans="1:2" x14ac:dyDescent="0.25">
      <c r="A365" s="20">
        <f t="shared" si="10"/>
        <v>544</v>
      </c>
      <c r="B365" s="26">
        <v>98.799999999999798</v>
      </c>
    </row>
    <row r="366" spans="1:2" x14ac:dyDescent="0.25">
      <c r="A366" s="20">
        <f t="shared" si="10"/>
        <v>545</v>
      </c>
      <c r="B366" s="26">
        <v>99.199999999999804</v>
      </c>
    </row>
    <row r="367" spans="1:2" x14ac:dyDescent="0.25">
      <c r="A367" s="20">
        <f t="shared" ref="A367:A430" si="11">A366+1</f>
        <v>546</v>
      </c>
      <c r="B367" s="26">
        <v>99.599999999999795</v>
      </c>
    </row>
    <row r="368" spans="1:2" x14ac:dyDescent="0.25">
      <c r="A368" s="20">
        <f t="shared" si="11"/>
        <v>547</v>
      </c>
      <c r="B368" s="26">
        <v>99.999999999999801</v>
      </c>
    </row>
    <row r="369" spans="1:2" x14ac:dyDescent="0.25">
      <c r="A369" s="20">
        <f t="shared" si="11"/>
        <v>548</v>
      </c>
      <c r="B369" s="26">
        <v>100.4</v>
      </c>
    </row>
    <row r="370" spans="1:2" x14ac:dyDescent="0.25">
      <c r="A370" s="20">
        <f t="shared" si="11"/>
        <v>549</v>
      </c>
      <c r="B370" s="26">
        <v>100.8</v>
      </c>
    </row>
    <row r="371" spans="1:2" x14ac:dyDescent="0.25">
      <c r="A371" s="20">
        <f t="shared" si="11"/>
        <v>550</v>
      </c>
      <c r="B371" s="26">
        <v>101.2</v>
      </c>
    </row>
    <row r="372" spans="1:2" x14ac:dyDescent="0.25">
      <c r="A372" s="20">
        <f t="shared" si="11"/>
        <v>551</v>
      </c>
      <c r="B372" s="26">
        <v>101.6</v>
      </c>
    </row>
    <row r="373" spans="1:2" x14ac:dyDescent="0.25">
      <c r="A373" s="20">
        <f t="shared" si="11"/>
        <v>552</v>
      </c>
      <c r="B373" s="26">
        <v>102</v>
      </c>
    </row>
    <row r="374" spans="1:2" x14ac:dyDescent="0.25">
      <c r="A374" s="20">
        <f t="shared" si="11"/>
        <v>553</v>
      </c>
      <c r="B374" s="26">
        <v>102.4</v>
      </c>
    </row>
    <row r="375" spans="1:2" x14ac:dyDescent="0.25">
      <c r="A375" s="20">
        <f t="shared" si="11"/>
        <v>554</v>
      </c>
      <c r="B375" s="26">
        <v>102.8</v>
      </c>
    </row>
    <row r="376" spans="1:2" x14ac:dyDescent="0.25">
      <c r="A376" s="20">
        <f t="shared" si="11"/>
        <v>555</v>
      </c>
      <c r="B376" s="26">
        <v>103.2</v>
      </c>
    </row>
    <row r="377" spans="1:2" x14ac:dyDescent="0.25">
      <c r="A377" s="20">
        <f t="shared" si="11"/>
        <v>556</v>
      </c>
      <c r="B377" s="26">
        <v>103.6</v>
      </c>
    </row>
    <row r="378" spans="1:2" x14ac:dyDescent="0.25">
      <c r="A378" s="20">
        <f t="shared" si="11"/>
        <v>557</v>
      </c>
      <c r="B378" s="26">
        <v>104</v>
      </c>
    </row>
    <row r="379" spans="1:2" x14ac:dyDescent="0.25">
      <c r="A379" s="20">
        <f t="shared" si="11"/>
        <v>558</v>
      </c>
      <c r="B379" s="26">
        <v>104.4</v>
      </c>
    </row>
    <row r="380" spans="1:2" x14ac:dyDescent="0.25">
      <c r="A380" s="20">
        <f t="shared" si="11"/>
        <v>559</v>
      </c>
      <c r="B380" s="26">
        <v>104.8</v>
      </c>
    </row>
    <row r="381" spans="1:2" x14ac:dyDescent="0.25">
      <c r="A381" s="20">
        <f t="shared" si="11"/>
        <v>560</v>
      </c>
      <c r="B381" s="26">
        <v>105.2</v>
      </c>
    </row>
    <row r="382" spans="1:2" x14ac:dyDescent="0.25">
      <c r="A382" s="20">
        <f t="shared" si="11"/>
        <v>561</v>
      </c>
      <c r="B382" s="26">
        <v>105.6</v>
      </c>
    </row>
    <row r="383" spans="1:2" x14ac:dyDescent="0.25">
      <c r="A383" s="20">
        <f t="shared" si="11"/>
        <v>562</v>
      </c>
      <c r="B383" s="26">
        <v>106</v>
      </c>
    </row>
    <row r="384" spans="1:2" x14ac:dyDescent="0.25">
      <c r="A384" s="20">
        <f t="shared" si="11"/>
        <v>563</v>
      </c>
      <c r="B384" s="26">
        <v>106.4</v>
      </c>
    </row>
    <row r="385" spans="1:2" x14ac:dyDescent="0.25">
      <c r="A385" s="20">
        <f t="shared" si="11"/>
        <v>564</v>
      </c>
      <c r="B385" s="26">
        <v>106.8</v>
      </c>
    </row>
    <row r="386" spans="1:2" x14ac:dyDescent="0.25">
      <c r="A386" s="20">
        <f t="shared" si="11"/>
        <v>565</v>
      </c>
      <c r="B386" s="26">
        <v>107.2</v>
      </c>
    </row>
    <row r="387" spans="1:2" x14ac:dyDescent="0.25">
      <c r="A387" s="20">
        <f t="shared" si="11"/>
        <v>566</v>
      </c>
      <c r="B387" s="26">
        <v>107.6</v>
      </c>
    </row>
    <row r="388" spans="1:2" x14ac:dyDescent="0.25">
      <c r="A388" s="20">
        <f t="shared" si="11"/>
        <v>567</v>
      </c>
      <c r="B388" s="26">
        <v>108</v>
      </c>
    </row>
    <row r="389" spans="1:2" x14ac:dyDescent="0.25">
      <c r="A389" s="20">
        <f t="shared" si="11"/>
        <v>568</v>
      </c>
      <c r="B389" s="26">
        <v>108.4</v>
      </c>
    </row>
    <row r="390" spans="1:2" x14ac:dyDescent="0.25">
      <c r="A390" s="20">
        <f t="shared" si="11"/>
        <v>569</v>
      </c>
      <c r="B390" s="26">
        <v>108.8</v>
      </c>
    </row>
    <row r="391" spans="1:2" x14ac:dyDescent="0.25">
      <c r="A391" s="20">
        <f t="shared" si="11"/>
        <v>570</v>
      </c>
      <c r="B391" s="26">
        <v>109.2</v>
      </c>
    </row>
    <row r="392" spans="1:2" x14ac:dyDescent="0.25">
      <c r="A392" s="20">
        <f t="shared" si="11"/>
        <v>571</v>
      </c>
      <c r="B392" s="26">
        <v>109.6</v>
      </c>
    </row>
    <row r="393" spans="1:2" x14ac:dyDescent="0.25">
      <c r="A393" s="20">
        <f t="shared" si="11"/>
        <v>572</v>
      </c>
      <c r="B393" s="26">
        <v>110</v>
      </c>
    </row>
    <row r="394" spans="1:2" x14ac:dyDescent="0.25">
      <c r="A394" s="20">
        <f t="shared" si="11"/>
        <v>573</v>
      </c>
      <c r="B394" s="26">
        <v>110.4</v>
      </c>
    </row>
    <row r="395" spans="1:2" x14ac:dyDescent="0.25">
      <c r="A395" s="20">
        <f t="shared" si="11"/>
        <v>574</v>
      </c>
      <c r="B395" s="26">
        <v>110.8</v>
      </c>
    </row>
    <row r="396" spans="1:2" x14ac:dyDescent="0.25">
      <c r="A396" s="20">
        <f t="shared" si="11"/>
        <v>575</v>
      </c>
      <c r="B396" s="26">
        <v>111.2</v>
      </c>
    </row>
    <row r="397" spans="1:2" x14ac:dyDescent="0.25">
      <c r="A397" s="20">
        <f t="shared" si="11"/>
        <v>576</v>
      </c>
      <c r="B397" s="26">
        <v>111.6</v>
      </c>
    </row>
    <row r="398" spans="1:2" x14ac:dyDescent="0.25">
      <c r="A398" s="20">
        <f t="shared" si="11"/>
        <v>577</v>
      </c>
      <c r="B398" s="26">
        <v>112</v>
      </c>
    </row>
    <row r="399" spans="1:2" x14ac:dyDescent="0.25">
      <c r="A399" s="20">
        <f t="shared" si="11"/>
        <v>578</v>
      </c>
      <c r="B399" s="26">
        <v>112.4</v>
      </c>
    </row>
    <row r="400" spans="1:2" x14ac:dyDescent="0.25">
      <c r="A400" s="20">
        <f t="shared" si="11"/>
        <v>579</v>
      </c>
      <c r="B400" s="26">
        <v>112.8</v>
      </c>
    </row>
    <row r="401" spans="1:2" x14ac:dyDescent="0.25">
      <c r="A401" s="20">
        <f t="shared" si="11"/>
        <v>580</v>
      </c>
      <c r="B401" s="26">
        <v>113.2</v>
      </c>
    </row>
    <row r="402" spans="1:2" x14ac:dyDescent="0.25">
      <c r="A402" s="20">
        <f t="shared" si="11"/>
        <v>581</v>
      </c>
      <c r="B402" s="26">
        <v>113.6</v>
      </c>
    </row>
    <row r="403" spans="1:2" x14ac:dyDescent="0.25">
      <c r="A403" s="20">
        <f t="shared" si="11"/>
        <v>582</v>
      </c>
      <c r="B403" s="26">
        <v>114</v>
      </c>
    </row>
    <row r="404" spans="1:2" x14ac:dyDescent="0.25">
      <c r="A404" s="20">
        <f t="shared" si="11"/>
        <v>583</v>
      </c>
      <c r="B404" s="26">
        <v>114.4</v>
      </c>
    </row>
    <row r="405" spans="1:2" x14ac:dyDescent="0.25">
      <c r="A405" s="20">
        <f t="shared" si="11"/>
        <v>584</v>
      </c>
      <c r="B405" s="26">
        <v>114.8</v>
      </c>
    </row>
    <row r="406" spans="1:2" x14ac:dyDescent="0.25">
      <c r="A406" s="20">
        <f t="shared" si="11"/>
        <v>585</v>
      </c>
      <c r="B406" s="26">
        <v>115.2</v>
      </c>
    </row>
    <row r="407" spans="1:2" x14ac:dyDescent="0.25">
      <c r="A407" s="20">
        <f t="shared" si="11"/>
        <v>586</v>
      </c>
      <c r="B407" s="26">
        <v>115.6</v>
      </c>
    </row>
    <row r="408" spans="1:2" x14ac:dyDescent="0.25">
      <c r="A408" s="20">
        <f t="shared" si="11"/>
        <v>587</v>
      </c>
      <c r="B408" s="26">
        <v>116</v>
      </c>
    </row>
    <row r="409" spans="1:2" x14ac:dyDescent="0.25">
      <c r="A409" s="20">
        <f t="shared" si="11"/>
        <v>588</v>
      </c>
      <c r="B409" s="26">
        <v>116.4</v>
      </c>
    </row>
    <row r="410" spans="1:2" x14ac:dyDescent="0.25">
      <c r="A410" s="20">
        <f t="shared" si="11"/>
        <v>589</v>
      </c>
      <c r="B410" s="26">
        <v>116.8</v>
      </c>
    </row>
    <row r="411" spans="1:2" x14ac:dyDescent="0.25">
      <c r="A411" s="20">
        <f t="shared" si="11"/>
        <v>590</v>
      </c>
      <c r="B411" s="26">
        <v>117.2</v>
      </c>
    </row>
    <row r="412" spans="1:2" x14ac:dyDescent="0.25">
      <c r="A412" s="20">
        <f t="shared" si="11"/>
        <v>591</v>
      </c>
      <c r="B412" s="26">
        <v>117.6</v>
      </c>
    </row>
    <row r="413" spans="1:2" x14ac:dyDescent="0.25">
      <c r="A413" s="20">
        <f t="shared" si="11"/>
        <v>592</v>
      </c>
      <c r="B413" s="26">
        <v>118</v>
      </c>
    </row>
    <row r="414" spans="1:2" x14ac:dyDescent="0.25">
      <c r="A414" s="20">
        <f t="shared" si="11"/>
        <v>593</v>
      </c>
      <c r="B414" s="26">
        <v>118.4</v>
      </c>
    </row>
    <row r="415" spans="1:2" x14ac:dyDescent="0.25">
      <c r="A415" s="20">
        <f t="shared" si="11"/>
        <v>594</v>
      </c>
      <c r="B415" s="26">
        <v>118.8</v>
      </c>
    </row>
    <row r="416" spans="1:2" x14ac:dyDescent="0.25">
      <c r="A416" s="20">
        <f t="shared" si="11"/>
        <v>595</v>
      </c>
      <c r="B416" s="26">
        <v>119.2</v>
      </c>
    </row>
    <row r="417" spans="1:2" x14ac:dyDescent="0.25">
      <c r="A417" s="20">
        <f t="shared" si="11"/>
        <v>596</v>
      </c>
      <c r="B417" s="26">
        <v>119.6</v>
      </c>
    </row>
    <row r="418" spans="1:2" x14ac:dyDescent="0.25">
      <c r="A418" s="20">
        <f t="shared" si="11"/>
        <v>597</v>
      </c>
      <c r="B418" s="26">
        <v>120</v>
      </c>
    </row>
    <row r="419" spans="1:2" x14ac:dyDescent="0.25">
      <c r="A419" s="20">
        <f t="shared" si="11"/>
        <v>598</v>
      </c>
      <c r="B419" s="26">
        <v>120.4</v>
      </c>
    </row>
    <row r="420" spans="1:2" x14ac:dyDescent="0.25">
      <c r="A420" s="20">
        <f t="shared" si="11"/>
        <v>599</v>
      </c>
      <c r="B420" s="26">
        <v>120.8</v>
      </c>
    </row>
    <row r="421" spans="1:2" x14ac:dyDescent="0.25">
      <c r="A421" s="20">
        <f t="shared" si="11"/>
        <v>600</v>
      </c>
      <c r="B421" s="26">
        <v>121.2</v>
      </c>
    </row>
    <row r="422" spans="1:2" x14ac:dyDescent="0.25">
      <c r="A422" s="20">
        <f t="shared" si="11"/>
        <v>601</v>
      </c>
      <c r="B422" s="26">
        <v>121.6</v>
      </c>
    </row>
    <row r="423" spans="1:2" x14ac:dyDescent="0.25">
      <c r="A423" s="20">
        <f t="shared" si="11"/>
        <v>602</v>
      </c>
      <c r="B423" s="26">
        <v>122</v>
      </c>
    </row>
    <row r="424" spans="1:2" x14ac:dyDescent="0.25">
      <c r="A424" s="20">
        <f t="shared" si="11"/>
        <v>603</v>
      </c>
      <c r="B424" s="26">
        <v>122.4</v>
      </c>
    </row>
    <row r="425" spans="1:2" x14ac:dyDescent="0.25">
      <c r="A425" s="20">
        <f t="shared" si="11"/>
        <v>604</v>
      </c>
      <c r="B425" s="26">
        <v>122.8</v>
      </c>
    </row>
    <row r="426" spans="1:2" x14ac:dyDescent="0.25">
      <c r="A426" s="20">
        <f t="shared" si="11"/>
        <v>605</v>
      </c>
      <c r="B426" s="26">
        <v>123.2</v>
      </c>
    </row>
    <row r="427" spans="1:2" x14ac:dyDescent="0.25">
      <c r="A427" s="20">
        <f t="shared" si="11"/>
        <v>606</v>
      </c>
      <c r="B427" s="26">
        <v>123.6</v>
      </c>
    </row>
    <row r="428" spans="1:2" x14ac:dyDescent="0.25">
      <c r="A428" s="20">
        <f t="shared" si="11"/>
        <v>607</v>
      </c>
      <c r="B428" s="26">
        <v>124</v>
      </c>
    </row>
    <row r="429" spans="1:2" x14ac:dyDescent="0.25">
      <c r="A429" s="20">
        <f t="shared" si="11"/>
        <v>608</v>
      </c>
      <c r="B429" s="26">
        <v>124.4</v>
      </c>
    </row>
    <row r="430" spans="1:2" x14ac:dyDescent="0.25">
      <c r="A430" s="20">
        <f t="shared" si="11"/>
        <v>609</v>
      </c>
      <c r="B430" s="26">
        <v>124.8</v>
      </c>
    </row>
    <row r="431" spans="1:2" x14ac:dyDescent="0.25">
      <c r="A431" s="20">
        <f t="shared" ref="A431:A494" si="12">A430+1</f>
        <v>610</v>
      </c>
      <c r="B431" s="26">
        <v>125.2</v>
      </c>
    </row>
    <row r="432" spans="1:2" x14ac:dyDescent="0.25">
      <c r="A432" s="20">
        <f t="shared" si="12"/>
        <v>611</v>
      </c>
      <c r="B432" s="26">
        <v>125.6</v>
      </c>
    </row>
    <row r="433" spans="1:2" x14ac:dyDescent="0.25">
      <c r="A433" s="20">
        <f t="shared" si="12"/>
        <v>612</v>
      </c>
      <c r="B433" s="26">
        <v>126</v>
      </c>
    </row>
    <row r="434" spans="1:2" x14ac:dyDescent="0.25">
      <c r="A434" s="20">
        <f t="shared" si="12"/>
        <v>613</v>
      </c>
      <c r="B434" s="26">
        <v>126.4</v>
      </c>
    </row>
    <row r="435" spans="1:2" x14ac:dyDescent="0.25">
      <c r="A435" s="20">
        <f t="shared" si="12"/>
        <v>614</v>
      </c>
      <c r="B435" s="26">
        <v>126.8</v>
      </c>
    </row>
    <row r="436" spans="1:2" x14ac:dyDescent="0.25">
      <c r="A436" s="20">
        <f t="shared" si="12"/>
        <v>615</v>
      </c>
      <c r="B436" s="26">
        <v>127.2</v>
      </c>
    </row>
    <row r="437" spans="1:2" x14ac:dyDescent="0.25">
      <c r="A437" s="20">
        <f t="shared" si="12"/>
        <v>616</v>
      </c>
      <c r="B437" s="26">
        <v>127.6</v>
      </c>
    </row>
    <row r="438" spans="1:2" x14ac:dyDescent="0.25">
      <c r="A438" s="20">
        <f t="shared" si="12"/>
        <v>617</v>
      </c>
      <c r="B438" s="26">
        <v>128</v>
      </c>
    </row>
    <row r="439" spans="1:2" x14ac:dyDescent="0.25">
      <c r="A439" s="20">
        <f t="shared" si="12"/>
        <v>618</v>
      </c>
      <c r="B439" s="26">
        <v>128.4</v>
      </c>
    </row>
    <row r="440" spans="1:2" x14ac:dyDescent="0.25">
      <c r="A440" s="20">
        <f t="shared" si="12"/>
        <v>619</v>
      </c>
      <c r="B440" s="26">
        <v>128.80000000000001</v>
      </c>
    </row>
    <row r="441" spans="1:2" x14ac:dyDescent="0.25">
      <c r="A441" s="20">
        <f t="shared" si="12"/>
        <v>620</v>
      </c>
      <c r="B441" s="26">
        <v>129.19999999999999</v>
      </c>
    </row>
    <row r="442" spans="1:2" x14ac:dyDescent="0.25">
      <c r="A442" s="20">
        <f t="shared" si="12"/>
        <v>621</v>
      </c>
      <c r="B442" s="26">
        <v>129.6</v>
      </c>
    </row>
    <row r="443" spans="1:2" x14ac:dyDescent="0.25">
      <c r="A443" s="20">
        <f t="shared" si="12"/>
        <v>622</v>
      </c>
      <c r="B443" s="26">
        <v>130</v>
      </c>
    </row>
    <row r="444" spans="1:2" x14ac:dyDescent="0.25">
      <c r="A444" s="20">
        <f t="shared" si="12"/>
        <v>623</v>
      </c>
      <c r="B444" s="26">
        <v>130.4</v>
      </c>
    </row>
    <row r="445" spans="1:2" x14ac:dyDescent="0.25">
      <c r="A445" s="20">
        <f t="shared" si="12"/>
        <v>624</v>
      </c>
      <c r="B445" s="26">
        <v>130.80000000000001</v>
      </c>
    </row>
    <row r="446" spans="1:2" x14ac:dyDescent="0.25">
      <c r="A446" s="20">
        <f t="shared" si="12"/>
        <v>625</v>
      </c>
      <c r="B446" s="26">
        <v>131.19999999999999</v>
      </c>
    </row>
    <row r="447" spans="1:2" x14ac:dyDescent="0.25">
      <c r="A447" s="20">
        <f t="shared" si="12"/>
        <v>626</v>
      </c>
      <c r="B447" s="26">
        <v>131.6</v>
      </c>
    </row>
    <row r="448" spans="1:2" x14ac:dyDescent="0.25">
      <c r="A448" s="20">
        <f t="shared" si="12"/>
        <v>627</v>
      </c>
      <c r="B448" s="26">
        <v>132</v>
      </c>
    </row>
    <row r="449" spans="1:2" x14ac:dyDescent="0.25">
      <c r="A449" s="20">
        <f t="shared" si="12"/>
        <v>628</v>
      </c>
      <c r="B449" s="26">
        <v>132.4</v>
      </c>
    </row>
    <row r="450" spans="1:2" x14ac:dyDescent="0.25">
      <c r="A450" s="20">
        <f t="shared" si="12"/>
        <v>629</v>
      </c>
      <c r="B450" s="26">
        <v>132.80000000000001</v>
      </c>
    </row>
    <row r="451" spans="1:2" x14ac:dyDescent="0.25">
      <c r="A451" s="20">
        <f t="shared" si="12"/>
        <v>630</v>
      </c>
      <c r="B451" s="26">
        <v>133.19999999999999</v>
      </c>
    </row>
    <row r="452" spans="1:2" x14ac:dyDescent="0.25">
      <c r="A452" s="20">
        <f t="shared" si="12"/>
        <v>631</v>
      </c>
      <c r="B452" s="26">
        <v>133.6</v>
      </c>
    </row>
    <row r="453" spans="1:2" x14ac:dyDescent="0.25">
      <c r="A453" s="20">
        <f t="shared" si="12"/>
        <v>632</v>
      </c>
      <c r="B453" s="26">
        <v>134</v>
      </c>
    </row>
    <row r="454" spans="1:2" x14ac:dyDescent="0.25">
      <c r="A454" s="20">
        <f t="shared" si="12"/>
        <v>633</v>
      </c>
      <c r="B454" s="26">
        <v>134.4</v>
      </c>
    </row>
    <row r="455" spans="1:2" x14ac:dyDescent="0.25">
      <c r="A455" s="20">
        <f t="shared" si="12"/>
        <v>634</v>
      </c>
      <c r="B455" s="26">
        <v>134.80000000000001</v>
      </c>
    </row>
    <row r="456" spans="1:2" x14ac:dyDescent="0.25">
      <c r="A456" s="20">
        <f t="shared" si="12"/>
        <v>635</v>
      </c>
      <c r="B456" s="26">
        <v>135.19999999999999</v>
      </c>
    </row>
    <row r="457" spans="1:2" x14ac:dyDescent="0.25">
      <c r="A457" s="20">
        <f t="shared" si="12"/>
        <v>636</v>
      </c>
      <c r="B457" s="26">
        <v>135.6</v>
      </c>
    </row>
    <row r="458" spans="1:2" x14ac:dyDescent="0.25">
      <c r="A458" s="20">
        <f t="shared" si="12"/>
        <v>637</v>
      </c>
      <c r="B458" s="26">
        <v>136</v>
      </c>
    </row>
    <row r="459" spans="1:2" x14ac:dyDescent="0.25">
      <c r="A459" s="20">
        <f t="shared" si="12"/>
        <v>638</v>
      </c>
      <c r="B459" s="26">
        <v>136.4</v>
      </c>
    </row>
    <row r="460" spans="1:2" x14ac:dyDescent="0.25">
      <c r="A460" s="20">
        <f t="shared" si="12"/>
        <v>639</v>
      </c>
      <c r="B460" s="26">
        <v>136.80000000000001</v>
      </c>
    </row>
    <row r="461" spans="1:2" x14ac:dyDescent="0.25">
      <c r="A461" s="20">
        <f t="shared" si="12"/>
        <v>640</v>
      </c>
      <c r="B461" s="26">
        <v>137.19999999999999</v>
      </c>
    </row>
    <row r="462" spans="1:2" x14ac:dyDescent="0.25">
      <c r="A462" s="20">
        <f t="shared" si="12"/>
        <v>641</v>
      </c>
      <c r="B462" s="26">
        <v>137.6</v>
      </c>
    </row>
    <row r="463" spans="1:2" x14ac:dyDescent="0.25">
      <c r="A463" s="20">
        <f t="shared" si="12"/>
        <v>642</v>
      </c>
      <c r="B463" s="26">
        <v>138</v>
      </c>
    </row>
    <row r="464" spans="1:2" x14ac:dyDescent="0.25">
      <c r="A464" s="20">
        <f t="shared" si="12"/>
        <v>643</v>
      </c>
      <c r="B464" s="26">
        <v>138.4</v>
      </c>
    </row>
    <row r="465" spans="1:2" x14ac:dyDescent="0.25">
      <c r="A465" s="20">
        <f t="shared" si="12"/>
        <v>644</v>
      </c>
      <c r="B465" s="26">
        <v>138.80000000000001</v>
      </c>
    </row>
    <row r="466" spans="1:2" x14ac:dyDescent="0.25">
      <c r="A466" s="20">
        <f t="shared" si="12"/>
        <v>645</v>
      </c>
      <c r="B466" s="26">
        <v>139.19999999999999</v>
      </c>
    </row>
    <row r="467" spans="1:2" x14ac:dyDescent="0.25">
      <c r="A467" s="20">
        <f t="shared" si="12"/>
        <v>646</v>
      </c>
      <c r="B467" s="26">
        <v>139.6</v>
      </c>
    </row>
    <row r="468" spans="1:2" x14ac:dyDescent="0.25">
      <c r="A468" s="20">
        <f t="shared" si="12"/>
        <v>647</v>
      </c>
      <c r="B468" s="26">
        <v>140</v>
      </c>
    </row>
    <row r="469" spans="1:2" x14ac:dyDescent="0.25">
      <c r="A469" s="20">
        <f t="shared" si="12"/>
        <v>648</v>
      </c>
      <c r="B469" s="26">
        <v>140.4</v>
      </c>
    </row>
    <row r="470" spans="1:2" x14ac:dyDescent="0.25">
      <c r="A470" s="20">
        <f t="shared" si="12"/>
        <v>649</v>
      </c>
      <c r="B470" s="26">
        <v>140.80000000000001</v>
      </c>
    </row>
    <row r="471" spans="1:2" x14ac:dyDescent="0.25">
      <c r="A471" s="20">
        <f t="shared" si="12"/>
        <v>650</v>
      </c>
      <c r="B471" s="26">
        <v>141.19999999999999</v>
      </c>
    </row>
    <row r="472" spans="1:2" x14ac:dyDescent="0.25">
      <c r="A472" s="20">
        <f t="shared" si="12"/>
        <v>651</v>
      </c>
      <c r="B472" s="26">
        <v>141.6</v>
      </c>
    </row>
    <row r="473" spans="1:2" x14ac:dyDescent="0.25">
      <c r="A473" s="20">
        <f t="shared" si="12"/>
        <v>652</v>
      </c>
      <c r="B473" s="26">
        <v>142</v>
      </c>
    </row>
    <row r="474" spans="1:2" x14ac:dyDescent="0.25">
      <c r="A474" s="20">
        <f t="shared" si="12"/>
        <v>653</v>
      </c>
      <c r="B474" s="26">
        <v>142.4</v>
      </c>
    </row>
    <row r="475" spans="1:2" x14ac:dyDescent="0.25">
      <c r="A475" s="20">
        <f t="shared" si="12"/>
        <v>654</v>
      </c>
      <c r="B475" s="26">
        <v>142.80000000000001</v>
      </c>
    </row>
    <row r="476" spans="1:2" x14ac:dyDescent="0.25">
      <c r="A476" s="20">
        <f t="shared" si="12"/>
        <v>655</v>
      </c>
      <c r="B476" s="26">
        <v>143.19999999999999</v>
      </c>
    </row>
    <row r="477" spans="1:2" x14ac:dyDescent="0.25">
      <c r="A477" s="20">
        <f t="shared" si="12"/>
        <v>656</v>
      </c>
      <c r="B477" s="26">
        <v>143.6</v>
      </c>
    </row>
    <row r="478" spans="1:2" x14ac:dyDescent="0.25">
      <c r="A478" s="20">
        <f t="shared" si="12"/>
        <v>657</v>
      </c>
      <c r="B478" s="26">
        <v>144</v>
      </c>
    </row>
    <row r="479" spans="1:2" x14ac:dyDescent="0.25">
      <c r="A479" s="20">
        <f t="shared" si="12"/>
        <v>658</v>
      </c>
      <c r="B479" s="26">
        <v>144.4</v>
      </c>
    </row>
    <row r="480" spans="1:2" x14ac:dyDescent="0.25">
      <c r="A480" s="20">
        <f t="shared" si="12"/>
        <v>659</v>
      </c>
      <c r="B480" s="26">
        <v>144.80000000000001</v>
      </c>
    </row>
    <row r="481" spans="1:2" x14ac:dyDescent="0.25">
      <c r="A481" s="20">
        <f t="shared" si="12"/>
        <v>660</v>
      </c>
      <c r="B481" s="26">
        <v>145.19999999999999</v>
      </c>
    </row>
    <row r="482" spans="1:2" x14ac:dyDescent="0.25">
      <c r="A482" s="20">
        <f t="shared" si="12"/>
        <v>661</v>
      </c>
      <c r="B482" s="26">
        <v>145.6</v>
      </c>
    </row>
    <row r="483" spans="1:2" x14ac:dyDescent="0.25">
      <c r="A483" s="20">
        <f t="shared" si="12"/>
        <v>662</v>
      </c>
      <c r="B483" s="26">
        <v>146</v>
      </c>
    </row>
    <row r="484" spans="1:2" x14ac:dyDescent="0.25">
      <c r="A484" s="20">
        <f t="shared" si="12"/>
        <v>663</v>
      </c>
      <c r="B484" s="26">
        <v>146.4</v>
      </c>
    </row>
    <row r="485" spans="1:2" x14ac:dyDescent="0.25">
      <c r="A485" s="20">
        <f t="shared" si="12"/>
        <v>664</v>
      </c>
      <c r="B485" s="26">
        <v>146.80000000000001</v>
      </c>
    </row>
    <row r="486" spans="1:2" x14ac:dyDescent="0.25">
      <c r="A486" s="20">
        <f t="shared" si="12"/>
        <v>665</v>
      </c>
      <c r="B486" s="26">
        <v>147.19999999999999</v>
      </c>
    </row>
    <row r="487" spans="1:2" x14ac:dyDescent="0.25">
      <c r="A487" s="20">
        <f t="shared" si="12"/>
        <v>666</v>
      </c>
      <c r="B487" s="26">
        <v>147.6</v>
      </c>
    </row>
    <row r="488" spans="1:2" x14ac:dyDescent="0.25">
      <c r="A488" s="20">
        <f t="shared" si="12"/>
        <v>667</v>
      </c>
      <c r="B488" s="26">
        <v>148</v>
      </c>
    </row>
    <row r="489" spans="1:2" x14ac:dyDescent="0.25">
      <c r="A489" s="20">
        <f t="shared" si="12"/>
        <v>668</v>
      </c>
      <c r="B489" s="26">
        <v>148.4</v>
      </c>
    </row>
    <row r="490" spans="1:2" x14ac:dyDescent="0.25">
      <c r="A490" s="20">
        <f t="shared" si="12"/>
        <v>669</v>
      </c>
      <c r="B490" s="26">
        <v>148.80000000000001</v>
      </c>
    </row>
    <row r="491" spans="1:2" x14ac:dyDescent="0.25">
      <c r="A491" s="20">
        <f t="shared" si="12"/>
        <v>670</v>
      </c>
      <c r="B491" s="26">
        <v>149.19999999999999</v>
      </c>
    </row>
    <row r="492" spans="1:2" x14ac:dyDescent="0.25">
      <c r="A492" s="20">
        <f t="shared" si="12"/>
        <v>671</v>
      </c>
      <c r="B492" s="26">
        <v>149.6</v>
      </c>
    </row>
    <row r="493" spans="1:2" x14ac:dyDescent="0.25">
      <c r="A493" s="20">
        <f t="shared" si="12"/>
        <v>672</v>
      </c>
      <c r="B493" s="26">
        <v>150</v>
      </c>
    </row>
    <row r="494" spans="1:2" x14ac:dyDescent="0.25">
      <c r="A494" s="20">
        <f t="shared" si="12"/>
        <v>673</v>
      </c>
      <c r="B494" s="26">
        <v>150.4</v>
      </c>
    </row>
    <row r="495" spans="1:2" x14ac:dyDescent="0.25">
      <c r="A495" s="20">
        <f t="shared" ref="A495:A556" si="13">A494+1</f>
        <v>674</v>
      </c>
      <c r="B495" s="26">
        <v>150.80000000000001</v>
      </c>
    </row>
    <row r="496" spans="1:2" x14ac:dyDescent="0.25">
      <c r="A496" s="20">
        <f t="shared" si="13"/>
        <v>675</v>
      </c>
      <c r="B496" s="26">
        <v>151.19999999999999</v>
      </c>
    </row>
    <row r="497" spans="1:2" x14ac:dyDescent="0.25">
      <c r="A497" s="20">
        <f t="shared" si="13"/>
        <v>676</v>
      </c>
      <c r="B497" s="26">
        <v>151.6</v>
      </c>
    </row>
    <row r="498" spans="1:2" x14ac:dyDescent="0.25">
      <c r="A498" s="20">
        <f t="shared" si="13"/>
        <v>677</v>
      </c>
      <c r="B498" s="26">
        <v>152</v>
      </c>
    </row>
    <row r="499" spans="1:2" x14ac:dyDescent="0.25">
      <c r="A499" s="20">
        <f t="shared" si="13"/>
        <v>678</v>
      </c>
      <c r="B499" s="26">
        <v>152.4</v>
      </c>
    </row>
    <row r="500" spans="1:2" x14ac:dyDescent="0.25">
      <c r="A500" s="20">
        <f t="shared" si="13"/>
        <v>679</v>
      </c>
      <c r="B500" s="26">
        <v>152.80000000000001</v>
      </c>
    </row>
    <row r="501" spans="1:2" x14ac:dyDescent="0.25">
      <c r="A501" s="20">
        <f t="shared" si="13"/>
        <v>680</v>
      </c>
      <c r="B501" s="26">
        <v>153.19999999999999</v>
      </c>
    </row>
    <row r="502" spans="1:2" x14ac:dyDescent="0.25">
      <c r="A502" s="20">
        <f t="shared" si="13"/>
        <v>681</v>
      </c>
      <c r="B502" s="26">
        <v>153.6</v>
      </c>
    </row>
    <row r="503" spans="1:2" x14ac:dyDescent="0.25">
      <c r="A503" s="20">
        <f t="shared" si="13"/>
        <v>682</v>
      </c>
      <c r="B503" s="26">
        <v>154</v>
      </c>
    </row>
    <row r="504" spans="1:2" x14ac:dyDescent="0.25">
      <c r="A504" s="20">
        <f t="shared" si="13"/>
        <v>683</v>
      </c>
      <c r="B504" s="26">
        <v>154.4</v>
      </c>
    </row>
    <row r="505" spans="1:2" x14ac:dyDescent="0.25">
      <c r="A505" s="20">
        <f t="shared" si="13"/>
        <v>684</v>
      </c>
      <c r="B505" s="26">
        <v>154.80000000000001</v>
      </c>
    </row>
    <row r="506" spans="1:2" x14ac:dyDescent="0.25">
      <c r="A506" s="20">
        <f t="shared" si="13"/>
        <v>685</v>
      </c>
      <c r="B506" s="26">
        <v>155.19999999999999</v>
      </c>
    </row>
    <row r="507" spans="1:2" x14ac:dyDescent="0.25">
      <c r="A507" s="20">
        <f t="shared" si="13"/>
        <v>686</v>
      </c>
      <c r="B507" s="26">
        <v>155.6</v>
      </c>
    </row>
    <row r="508" spans="1:2" x14ac:dyDescent="0.25">
      <c r="A508" s="20">
        <f t="shared" si="13"/>
        <v>687</v>
      </c>
      <c r="B508" s="26">
        <v>156</v>
      </c>
    </row>
    <row r="509" spans="1:2" x14ac:dyDescent="0.25">
      <c r="A509" s="20">
        <f t="shared" si="13"/>
        <v>688</v>
      </c>
      <c r="B509" s="26">
        <v>156.4</v>
      </c>
    </row>
    <row r="510" spans="1:2" x14ac:dyDescent="0.25">
      <c r="A510" s="20">
        <f t="shared" si="13"/>
        <v>689</v>
      </c>
      <c r="B510" s="26">
        <v>156.80000000000001</v>
      </c>
    </row>
    <row r="511" spans="1:2" x14ac:dyDescent="0.25">
      <c r="A511" s="20">
        <f t="shared" si="13"/>
        <v>690</v>
      </c>
      <c r="B511" s="26">
        <v>157.19999999999999</v>
      </c>
    </row>
    <row r="512" spans="1:2" x14ac:dyDescent="0.25">
      <c r="A512" s="20">
        <f t="shared" si="13"/>
        <v>691</v>
      </c>
      <c r="B512" s="26">
        <v>157.6</v>
      </c>
    </row>
    <row r="513" spans="1:2" x14ac:dyDescent="0.25">
      <c r="A513" s="20">
        <f t="shared" si="13"/>
        <v>692</v>
      </c>
      <c r="B513" s="26">
        <v>158</v>
      </c>
    </row>
    <row r="514" spans="1:2" x14ac:dyDescent="0.25">
      <c r="A514" s="20">
        <f t="shared" si="13"/>
        <v>693</v>
      </c>
      <c r="B514" s="26">
        <v>158.4</v>
      </c>
    </row>
    <row r="515" spans="1:2" x14ac:dyDescent="0.25">
      <c r="A515" s="20">
        <f t="shared" si="13"/>
        <v>694</v>
      </c>
      <c r="B515" s="26">
        <v>158.80000000000001</v>
      </c>
    </row>
    <row r="516" spans="1:2" x14ac:dyDescent="0.25">
      <c r="A516" s="20">
        <f t="shared" si="13"/>
        <v>695</v>
      </c>
      <c r="B516" s="26">
        <v>159.19999999999999</v>
      </c>
    </row>
    <row r="517" spans="1:2" x14ac:dyDescent="0.25">
      <c r="A517" s="20">
        <f t="shared" si="13"/>
        <v>696</v>
      </c>
      <c r="B517" s="26">
        <v>159.6</v>
      </c>
    </row>
    <row r="518" spans="1:2" x14ac:dyDescent="0.25">
      <c r="A518" s="20">
        <f t="shared" si="13"/>
        <v>697</v>
      </c>
      <c r="B518" s="26">
        <v>160</v>
      </c>
    </row>
    <row r="519" spans="1:2" x14ac:dyDescent="0.25">
      <c r="A519" s="20">
        <f t="shared" si="13"/>
        <v>698</v>
      </c>
      <c r="B519" s="26">
        <v>160.4</v>
      </c>
    </row>
    <row r="520" spans="1:2" x14ac:dyDescent="0.25">
      <c r="A520" s="20">
        <f t="shared" si="13"/>
        <v>699</v>
      </c>
      <c r="B520" s="26">
        <v>160.80000000000001</v>
      </c>
    </row>
    <row r="521" spans="1:2" x14ac:dyDescent="0.25">
      <c r="A521" s="20">
        <f t="shared" si="13"/>
        <v>700</v>
      </c>
      <c r="B521" s="26">
        <v>161.19999999999999</v>
      </c>
    </row>
    <row r="522" spans="1:2" x14ac:dyDescent="0.25">
      <c r="A522" s="20">
        <f t="shared" si="13"/>
        <v>701</v>
      </c>
      <c r="B522" s="26">
        <v>161.6</v>
      </c>
    </row>
    <row r="523" spans="1:2" x14ac:dyDescent="0.25">
      <c r="A523" s="20">
        <f t="shared" si="13"/>
        <v>702</v>
      </c>
      <c r="B523" s="26">
        <v>162</v>
      </c>
    </row>
    <row r="524" spans="1:2" x14ac:dyDescent="0.25">
      <c r="A524" s="20">
        <f t="shared" si="13"/>
        <v>703</v>
      </c>
      <c r="B524" s="26">
        <v>162.4</v>
      </c>
    </row>
    <row r="525" spans="1:2" x14ac:dyDescent="0.25">
      <c r="A525" s="20">
        <f t="shared" si="13"/>
        <v>704</v>
      </c>
      <c r="B525" s="26">
        <v>162.80000000000001</v>
      </c>
    </row>
    <row r="526" spans="1:2" x14ac:dyDescent="0.25">
      <c r="A526" s="20">
        <f t="shared" si="13"/>
        <v>705</v>
      </c>
      <c r="B526" s="26">
        <v>163.19999999999999</v>
      </c>
    </row>
    <row r="527" spans="1:2" x14ac:dyDescent="0.25">
      <c r="A527" s="20">
        <f t="shared" si="13"/>
        <v>706</v>
      </c>
      <c r="B527" s="26">
        <v>163.6</v>
      </c>
    </row>
    <row r="528" spans="1:2" x14ac:dyDescent="0.25">
      <c r="A528" s="20">
        <f t="shared" si="13"/>
        <v>707</v>
      </c>
      <c r="B528" s="26">
        <v>164</v>
      </c>
    </row>
    <row r="529" spans="1:2" x14ac:dyDescent="0.25">
      <c r="A529" s="20">
        <f t="shared" si="13"/>
        <v>708</v>
      </c>
      <c r="B529" s="26">
        <v>164.4</v>
      </c>
    </row>
    <row r="530" spans="1:2" x14ac:dyDescent="0.25">
      <c r="A530" s="20">
        <f t="shared" si="13"/>
        <v>709</v>
      </c>
      <c r="B530" s="26">
        <v>164.8</v>
      </c>
    </row>
    <row r="531" spans="1:2" x14ac:dyDescent="0.25">
      <c r="A531" s="20">
        <f t="shared" si="13"/>
        <v>710</v>
      </c>
      <c r="B531" s="26">
        <v>165.2</v>
      </c>
    </row>
    <row r="532" spans="1:2" x14ac:dyDescent="0.25">
      <c r="A532" s="20">
        <f t="shared" si="13"/>
        <v>711</v>
      </c>
      <c r="B532" s="26">
        <v>165.6</v>
      </c>
    </row>
    <row r="533" spans="1:2" x14ac:dyDescent="0.25">
      <c r="A533" s="20">
        <f t="shared" si="13"/>
        <v>712</v>
      </c>
      <c r="B533" s="26">
        <v>166</v>
      </c>
    </row>
    <row r="534" spans="1:2" x14ac:dyDescent="0.25">
      <c r="A534" s="20">
        <f t="shared" si="13"/>
        <v>713</v>
      </c>
      <c r="B534" s="26">
        <v>166.4</v>
      </c>
    </row>
    <row r="535" spans="1:2" x14ac:dyDescent="0.25">
      <c r="A535" s="20">
        <f t="shared" si="13"/>
        <v>714</v>
      </c>
      <c r="B535" s="26">
        <v>166.8</v>
      </c>
    </row>
    <row r="536" spans="1:2" x14ac:dyDescent="0.25">
      <c r="A536" s="20">
        <f t="shared" si="13"/>
        <v>715</v>
      </c>
      <c r="B536" s="26">
        <v>167.2</v>
      </c>
    </row>
    <row r="537" spans="1:2" x14ac:dyDescent="0.25">
      <c r="A537" s="20">
        <f t="shared" si="13"/>
        <v>716</v>
      </c>
      <c r="B537" s="26">
        <v>167.6</v>
      </c>
    </row>
    <row r="538" spans="1:2" x14ac:dyDescent="0.25">
      <c r="A538" s="20">
        <f t="shared" si="13"/>
        <v>717</v>
      </c>
      <c r="B538" s="26">
        <v>168</v>
      </c>
    </row>
    <row r="539" spans="1:2" x14ac:dyDescent="0.25">
      <c r="A539" s="20">
        <f t="shared" si="13"/>
        <v>718</v>
      </c>
      <c r="B539" s="26">
        <v>168.4</v>
      </c>
    </row>
    <row r="540" spans="1:2" x14ac:dyDescent="0.25">
      <c r="A540" s="20">
        <f t="shared" si="13"/>
        <v>719</v>
      </c>
      <c r="B540" s="26">
        <v>168.8</v>
      </c>
    </row>
    <row r="541" spans="1:2" x14ac:dyDescent="0.25">
      <c r="A541" s="20">
        <f t="shared" si="13"/>
        <v>720</v>
      </c>
      <c r="B541" s="26">
        <v>169.2</v>
      </c>
    </row>
    <row r="542" spans="1:2" x14ac:dyDescent="0.25">
      <c r="A542" s="20">
        <f t="shared" si="13"/>
        <v>721</v>
      </c>
      <c r="B542" s="26">
        <v>169.6</v>
      </c>
    </row>
    <row r="543" spans="1:2" x14ac:dyDescent="0.25">
      <c r="A543" s="20">
        <f t="shared" si="13"/>
        <v>722</v>
      </c>
      <c r="B543" s="26">
        <v>170</v>
      </c>
    </row>
    <row r="544" spans="1:2" x14ac:dyDescent="0.25">
      <c r="A544" s="20">
        <f t="shared" si="13"/>
        <v>723</v>
      </c>
      <c r="B544" s="26">
        <v>170.4</v>
      </c>
    </row>
    <row r="545" spans="1:2" x14ac:dyDescent="0.25">
      <c r="A545" s="20">
        <f t="shared" si="13"/>
        <v>724</v>
      </c>
      <c r="B545" s="26">
        <v>170.8</v>
      </c>
    </row>
    <row r="546" spans="1:2" x14ac:dyDescent="0.25">
      <c r="A546" s="20">
        <f t="shared" si="13"/>
        <v>725</v>
      </c>
      <c r="B546" s="26">
        <v>171.2</v>
      </c>
    </row>
    <row r="547" spans="1:2" x14ac:dyDescent="0.25">
      <c r="A547" s="20">
        <f t="shared" si="13"/>
        <v>726</v>
      </c>
      <c r="B547" s="26">
        <v>171.6</v>
      </c>
    </row>
    <row r="548" spans="1:2" x14ac:dyDescent="0.25">
      <c r="A548" s="20">
        <f t="shared" si="13"/>
        <v>727</v>
      </c>
      <c r="B548" s="26">
        <v>172</v>
      </c>
    </row>
    <row r="549" spans="1:2" x14ac:dyDescent="0.25">
      <c r="A549" s="20">
        <f t="shared" si="13"/>
        <v>728</v>
      </c>
      <c r="B549" s="26">
        <v>172.4</v>
      </c>
    </row>
    <row r="550" spans="1:2" x14ac:dyDescent="0.25">
      <c r="A550" s="20">
        <f t="shared" si="13"/>
        <v>729</v>
      </c>
      <c r="B550" s="26">
        <v>172.8</v>
      </c>
    </row>
    <row r="551" spans="1:2" x14ac:dyDescent="0.25">
      <c r="A551" s="20">
        <f t="shared" si="13"/>
        <v>730</v>
      </c>
      <c r="B551" s="26">
        <v>173.2</v>
      </c>
    </row>
    <row r="552" spans="1:2" x14ac:dyDescent="0.25">
      <c r="A552" s="20">
        <f t="shared" si="13"/>
        <v>731</v>
      </c>
      <c r="B552" s="26">
        <v>173.6</v>
      </c>
    </row>
    <row r="553" spans="1:2" x14ac:dyDescent="0.25">
      <c r="A553" s="20">
        <f t="shared" si="13"/>
        <v>732</v>
      </c>
      <c r="B553" s="26">
        <v>174</v>
      </c>
    </row>
    <row r="554" spans="1:2" x14ac:dyDescent="0.25">
      <c r="A554" s="20">
        <f t="shared" si="13"/>
        <v>733</v>
      </c>
      <c r="B554" s="26">
        <v>174.4</v>
      </c>
    </row>
    <row r="555" spans="1:2" x14ac:dyDescent="0.25">
      <c r="A555" s="20">
        <f t="shared" si="13"/>
        <v>734</v>
      </c>
      <c r="B555" s="26">
        <v>174.8</v>
      </c>
    </row>
    <row r="556" spans="1:2" x14ac:dyDescent="0.25">
      <c r="A556" s="20">
        <f t="shared" si="13"/>
        <v>735</v>
      </c>
      <c r="B556" s="26">
        <v>175.2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6"/>
  <sheetViews>
    <sheetView zoomScale="85" zoomScaleNormal="85" workbookViewId="0">
      <selection activeCell="L14" sqref="L14"/>
    </sheetView>
  </sheetViews>
  <sheetFormatPr defaultColWidth="9.140625" defaultRowHeight="15" x14ac:dyDescent="0.25"/>
  <cols>
    <col min="1" max="2" width="9.42578125" style="14" customWidth="1"/>
    <col min="3" max="3" width="2.7109375" style="14" customWidth="1"/>
    <col min="4" max="5" width="9.42578125" style="14" customWidth="1"/>
    <col min="6" max="6" width="2.7109375" style="14" customWidth="1"/>
    <col min="7" max="8" width="9.42578125" style="14" customWidth="1"/>
    <col min="9" max="9" width="2.7109375" style="14" customWidth="1"/>
    <col min="10" max="11" width="9.42578125" style="14" customWidth="1"/>
    <col min="12" max="16384" width="9.140625" style="15"/>
  </cols>
  <sheetData>
    <row r="1" spans="1:11" ht="21" thickBot="1" x14ac:dyDescent="0.35">
      <c r="A1" s="13" t="s">
        <v>6</v>
      </c>
      <c r="G1" s="22" t="s">
        <v>7</v>
      </c>
      <c r="H1" s="23"/>
      <c r="I1" s="23"/>
      <c r="J1" s="24">
        <f>ROUNDDOWN('XCT (100)'!$G$1,0)</f>
        <v>5</v>
      </c>
      <c r="K1" s="25">
        <f>('XCT (100)'!$G$1-ROUNDDOWN('XCT (100)'!$G$1,0))*100</f>
        <v>13.999999999999968</v>
      </c>
    </row>
    <row r="3" spans="1:11" x14ac:dyDescent="0.25">
      <c r="A3" s="16">
        <f t="shared" ref="A3:A66" si="0">A4-1</f>
        <v>198.99999999999994</v>
      </c>
      <c r="B3" s="26">
        <f t="shared" ref="B3:B51" si="1">B4-0.4</f>
        <v>-39.999999999999929</v>
      </c>
    </row>
    <row r="4" spans="1:11" x14ac:dyDescent="0.25">
      <c r="A4" s="16">
        <f t="shared" si="0"/>
        <v>199.99999999999994</v>
      </c>
      <c r="B4" s="26">
        <f t="shared" si="1"/>
        <v>-39.59999999999993</v>
      </c>
    </row>
    <row r="5" spans="1:11" x14ac:dyDescent="0.25">
      <c r="A5" s="16">
        <f t="shared" si="0"/>
        <v>200.99999999999994</v>
      </c>
      <c r="B5" s="26">
        <f t="shared" si="1"/>
        <v>-39.199999999999932</v>
      </c>
    </row>
    <row r="6" spans="1:11" x14ac:dyDescent="0.25">
      <c r="A6" s="16">
        <f t="shared" si="0"/>
        <v>201.99999999999994</v>
      </c>
      <c r="B6" s="26">
        <f t="shared" si="1"/>
        <v>-38.799999999999933</v>
      </c>
    </row>
    <row r="7" spans="1:11" x14ac:dyDescent="0.25">
      <c r="A7" s="16">
        <f t="shared" si="0"/>
        <v>202.99999999999994</v>
      </c>
      <c r="B7" s="26">
        <f t="shared" si="1"/>
        <v>-38.399999999999935</v>
      </c>
    </row>
    <row r="8" spans="1:11" x14ac:dyDescent="0.25">
      <c r="A8" s="16">
        <f t="shared" si="0"/>
        <v>203.99999999999994</v>
      </c>
      <c r="B8" s="26">
        <f t="shared" si="1"/>
        <v>-37.999999999999936</v>
      </c>
    </row>
    <row r="9" spans="1:11" x14ac:dyDescent="0.25">
      <c r="A9" s="16">
        <f t="shared" si="0"/>
        <v>204.99999999999994</v>
      </c>
      <c r="B9" s="26">
        <f t="shared" si="1"/>
        <v>-37.599999999999937</v>
      </c>
    </row>
    <row r="10" spans="1:11" x14ac:dyDescent="0.25">
      <c r="A10" s="16">
        <f t="shared" si="0"/>
        <v>205.99999999999994</v>
      </c>
      <c r="B10" s="26">
        <f t="shared" si="1"/>
        <v>-37.199999999999939</v>
      </c>
    </row>
    <row r="11" spans="1:11" x14ac:dyDescent="0.25">
      <c r="A11" s="16">
        <f t="shared" si="0"/>
        <v>206.99999999999994</v>
      </c>
      <c r="B11" s="26">
        <f t="shared" si="1"/>
        <v>-36.79999999999994</v>
      </c>
    </row>
    <row r="12" spans="1:11" x14ac:dyDescent="0.25">
      <c r="A12" s="16">
        <f t="shared" si="0"/>
        <v>207.99999999999994</v>
      </c>
      <c r="B12" s="26">
        <f t="shared" si="1"/>
        <v>-36.399999999999942</v>
      </c>
    </row>
    <row r="13" spans="1:11" x14ac:dyDescent="0.25">
      <c r="A13" s="16">
        <f t="shared" si="0"/>
        <v>208.99999999999994</v>
      </c>
      <c r="B13" s="26">
        <f t="shared" si="1"/>
        <v>-35.999999999999943</v>
      </c>
    </row>
    <row r="14" spans="1:11" x14ac:dyDescent="0.25">
      <c r="A14" s="16">
        <f t="shared" si="0"/>
        <v>209.99999999999994</v>
      </c>
      <c r="B14" s="26">
        <f t="shared" si="1"/>
        <v>-35.599999999999945</v>
      </c>
    </row>
    <row r="15" spans="1:11" x14ac:dyDescent="0.25">
      <c r="A15" s="16">
        <f t="shared" si="0"/>
        <v>210.99999999999994</v>
      </c>
      <c r="B15" s="26">
        <f t="shared" si="1"/>
        <v>-35.199999999999946</v>
      </c>
    </row>
    <row r="16" spans="1:11" x14ac:dyDescent="0.25">
      <c r="A16" s="16">
        <f t="shared" si="0"/>
        <v>211.99999999999994</v>
      </c>
      <c r="B16" s="26">
        <f t="shared" si="1"/>
        <v>-34.799999999999947</v>
      </c>
    </row>
    <row r="17" spans="1:2" x14ac:dyDescent="0.25">
      <c r="A17" s="16">
        <f t="shared" si="0"/>
        <v>212.99999999999994</v>
      </c>
      <c r="B17" s="26">
        <f t="shared" si="1"/>
        <v>-34.399999999999949</v>
      </c>
    </row>
    <row r="18" spans="1:2" x14ac:dyDescent="0.25">
      <c r="A18" s="16">
        <f t="shared" si="0"/>
        <v>213.99999999999994</v>
      </c>
      <c r="B18" s="26">
        <f t="shared" si="1"/>
        <v>-33.99999999999995</v>
      </c>
    </row>
    <row r="19" spans="1:2" x14ac:dyDescent="0.25">
      <c r="A19" s="16">
        <f t="shared" si="0"/>
        <v>214.99999999999994</v>
      </c>
      <c r="B19" s="26">
        <f t="shared" si="1"/>
        <v>-33.599999999999952</v>
      </c>
    </row>
    <row r="20" spans="1:2" x14ac:dyDescent="0.25">
      <c r="A20" s="16">
        <f t="shared" si="0"/>
        <v>215.99999999999994</v>
      </c>
      <c r="B20" s="26">
        <f t="shared" si="1"/>
        <v>-33.199999999999953</v>
      </c>
    </row>
    <row r="21" spans="1:2" x14ac:dyDescent="0.25">
      <c r="A21" s="16">
        <f t="shared" si="0"/>
        <v>216.99999999999994</v>
      </c>
      <c r="B21" s="26">
        <f t="shared" si="1"/>
        <v>-32.799999999999955</v>
      </c>
    </row>
    <row r="22" spans="1:2" x14ac:dyDescent="0.25">
      <c r="A22" s="16">
        <f t="shared" si="0"/>
        <v>217.99999999999994</v>
      </c>
      <c r="B22" s="26">
        <f t="shared" si="1"/>
        <v>-32.399999999999956</v>
      </c>
    </row>
    <row r="23" spans="1:2" x14ac:dyDescent="0.25">
      <c r="A23" s="16">
        <f t="shared" si="0"/>
        <v>218.99999999999994</v>
      </c>
      <c r="B23" s="26">
        <f t="shared" si="1"/>
        <v>-31.999999999999957</v>
      </c>
    </row>
    <row r="24" spans="1:2" x14ac:dyDescent="0.25">
      <c r="A24" s="16">
        <f t="shared" si="0"/>
        <v>219.99999999999994</v>
      </c>
      <c r="B24" s="26">
        <f t="shared" si="1"/>
        <v>-31.599999999999959</v>
      </c>
    </row>
    <row r="25" spans="1:2" x14ac:dyDescent="0.25">
      <c r="A25" s="16">
        <f t="shared" si="0"/>
        <v>220.99999999999994</v>
      </c>
      <c r="B25" s="26">
        <f t="shared" si="1"/>
        <v>-31.19999999999996</v>
      </c>
    </row>
    <row r="26" spans="1:2" x14ac:dyDescent="0.25">
      <c r="A26" s="16">
        <f t="shared" si="0"/>
        <v>221.99999999999994</v>
      </c>
      <c r="B26" s="26">
        <f t="shared" si="1"/>
        <v>-30.799999999999962</v>
      </c>
    </row>
    <row r="27" spans="1:2" x14ac:dyDescent="0.25">
      <c r="A27" s="16">
        <f t="shared" si="0"/>
        <v>222.99999999999994</v>
      </c>
      <c r="B27" s="26">
        <f t="shared" si="1"/>
        <v>-30.399999999999963</v>
      </c>
    </row>
    <row r="28" spans="1:2" x14ac:dyDescent="0.25">
      <c r="A28" s="16">
        <f t="shared" si="0"/>
        <v>223.99999999999994</v>
      </c>
      <c r="B28" s="26">
        <f t="shared" si="1"/>
        <v>-29.999999999999964</v>
      </c>
    </row>
    <row r="29" spans="1:2" x14ac:dyDescent="0.25">
      <c r="A29" s="16">
        <f t="shared" si="0"/>
        <v>224.99999999999994</v>
      </c>
      <c r="B29" s="26">
        <f t="shared" si="1"/>
        <v>-29.599999999999966</v>
      </c>
    </row>
    <row r="30" spans="1:2" x14ac:dyDescent="0.25">
      <c r="A30" s="16">
        <f t="shared" si="0"/>
        <v>225.99999999999994</v>
      </c>
      <c r="B30" s="26">
        <f t="shared" si="1"/>
        <v>-29.199999999999967</v>
      </c>
    </row>
    <row r="31" spans="1:2" x14ac:dyDescent="0.25">
      <c r="A31" s="16">
        <f t="shared" si="0"/>
        <v>226.99999999999994</v>
      </c>
      <c r="B31" s="26">
        <f t="shared" si="1"/>
        <v>-28.799999999999969</v>
      </c>
    </row>
    <row r="32" spans="1:2" x14ac:dyDescent="0.25">
      <c r="A32" s="16">
        <f t="shared" si="0"/>
        <v>227.99999999999994</v>
      </c>
      <c r="B32" s="26">
        <f t="shared" si="1"/>
        <v>-28.39999999999997</v>
      </c>
    </row>
    <row r="33" spans="1:2" x14ac:dyDescent="0.25">
      <c r="A33" s="16">
        <f t="shared" si="0"/>
        <v>228.99999999999994</v>
      </c>
      <c r="B33" s="26">
        <f t="shared" si="1"/>
        <v>-27.999999999999972</v>
      </c>
    </row>
    <row r="34" spans="1:2" x14ac:dyDescent="0.25">
      <c r="A34" s="16">
        <f t="shared" si="0"/>
        <v>229.99999999999994</v>
      </c>
      <c r="B34" s="26">
        <f t="shared" si="1"/>
        <v>-27.599999999999973</v>
      </c>
    </row>
    <row r="35" spans="1:2" x14ac:dyDescent="0.25">
      <c r="A35" s="16">
        <f t="shared" si="0"/>
        <v>230.99999999999994</v>
      </c>
      <c r="B35" s="26">
        <f t="shared" si="1"/>
        <v>-27.199999999999974</v>
      </c>
    </row>
    <row r="36" spans="1:2" x14ac:dyDescent="0.25">
      <c r="A36" s="16">
        <f t="shared" si="0"/>
        <v>231.99999999999994</v>
      </c>
      <c r="B36" s="26">
        <f t="shared" si="1"/>
        <v>-26.799999999999976</v>
      </c>
    </row>
    <row r="37" spans="1:2" x14ac:dyDescent="0.25">
      <c r="A37" s="16">
        <f t="shared" si="0"/>
        <v>232.99999999999994</v>
      </c>
      <c r="B37" s="26">
        <f t="shared" si="1"/>
        <v>-26.399999999999977</v>
      </c>
    </row>
    <row r="38" spans="1:2" x14ac:dyDescent="0.25">
      <c r="A38" s="16">
        <f t="shared" si="0"/>
        <v>233.99999999999994</v>
      </c>
      <c r="B38" s="26">
        <f t="shared" si="1"/>
        <v>-25.999999999999979</v>
      </c>
    </row>
    <row r="39" spans="1:2" x14ac:dyDescent="0.25">
      <c r="A39" s="16">
        <f t="shared" si="0"/>
        <v>234.99999999999994</v>
      </c>
      <c r="B39" s="26">
        <f t="shared" si="1"/>
        <v>-25.59999999999998</v>
      </c>
    </row>
    <row r="40" spans="1:2" x14ac:dyDescent="0.25">
      <c r="A40" s="16">
        <f t="shared" si="0"/>
        <v>235.99999999999994</v>
      </c>
      <c r="B40" s="26">
        <f t="shared" si="1"/>
        <v>-25.199999999999982</v>
      </c>
    </row>
    <row r="41" spans="1:2" x14ac:dyDescent="0.25">
      <c r="A41" s="16">
        <f t="shared" si="0"/>
        <v>236.99999999999994</v>
      </c>
      <c r="B41" s="26">
        <f t="shared" si="1"/>
        <v>-24.799999999999983</v>
      </c>
    </row>
    <row r="42" spans="1:2" x14ac:dyDescent="0.25">
      <c r="A42" s="16">
        <f t="shared" si="0"/>
        <v>237.99999999999994</v>
      </c>
      <c r="B42" s="26">
        <f t="shared" si="1"/>
        <v>-24.399999999999984</v>
      </c>
    </row>
    <row r="43" spans="1:2" x14ac:dyDescent="0.25">
      <c r="A43" s="16">
        <f t="shared" si="0"/>
        <v>238.99999999999994</v>
      </c>
      <c r="B43" s="26">
        <f t="shared" si="1"/>
        <v>-23.999999999999986</v>
      </c>
    </row>
    <row r="44" spans="1:2" x14ac:dyDescent="0.25">
      <c r="A44" s="16">
        <f t="shared" si="0"/>
        <v>239.99999999999994</v>
      </c>
      <c r="B44" s="26">
        <f t="shared" si="1"/>
        <v>-23.599999999999987</v>
      </c>
    </row>
    <row r="45" spans="1:2" x14ac:dyDescent="0.25">
      <c r="A45" s="16">
        <f t="shared" si="0"/>
        <v>240.99999999999994</v>
      </c>
      <c r="B45" s="26">
        <f t="shared" si="1"/>
        <v>-23.199999999999989</v>
      </c>
    </row>
    <row r="46" spans="1:2" x14ac:dyDescent="0.25">
      <c r="A46" s="16">
        <f t="shared" si="0"/>
        <v>241.99999999999994</v>
      </c>
      <c r="B46" s="26">
        <f t="shared" si="1"/>
        <v>-22.79999999999999</v>
      </c>
    </row>
    <row r="47" spans="1:2" x14ac:dyDescent="0.25">
      <c r="A47" s="16">
        <f t="shared" si="0"/>
        <v>242.99999999999994</v>
      </c>
      <c r="B47" s="26">
        <f t="shared" si="1"/>
        <v>-22.399999999999991</v>
      </c>
    </row>
    <row r="48" spans="1:2" x14ac:dyDescent="0.25">
      <c r="A48" s="16">
        <f t="shared" si="0"/>
        <v>243.99999999999994</v>
      </c>
      <c r="B48" s="26">
        <f t="shared" si="1"/>
        <v>-21.999999999999993</v>
      </c>
    </row>
    <row r="49" spans="1:2" x14ac:dyDescent="0.25">
      <c r="A49" s="16">
        <f t="shared" si="0"/>
        <v>244.99999999999994</v>
      </c>
      <c r="B49" s="26">
        <f t="shared" si="1"/>
        <v>-21.599999999999994</v>
      </c>
    </row>
    <row r="50" spans="1:2" x14ac:dyDescent="0.25">
      <c r="A50" s="16">
        <f t="shared" si="0"/>
        <v>245.99999999999994</v>
      </c>
      <c r="B50" s="26">
        <f t="shared" si="1"/>
        <v>-21.199999999999996</v>
      </c>
    </row>
    <row r="51" spans="1:2" x14ac:dyDescent="0.25">
      <c r="A51" s="16">
        <f t="shared" si="0"/>
        <v>246.99999999999994</v>
      </c>
      <c r="B51" s="26">
        <f t="shared" si="1"/>
        <v>-20.799999999999997</v>
      </c>
    </row>
    <row r="52" spans="1:2" x14ac:dyDescent="0.25">
      <c r="A52" s="16">
        <f t="shared" si="0"/>
        <v>247.99999999999994</v>
      </c>
      <c r="B52" s="26">
        <f>B53-0.4</f>
        <v>-20.399999999999999</v>
      </c>
    </row>
    <row r="53" spans="1:2" x14ac:dyDescent="0.25">
      <c r="A53" s="16">
        <f t="shared" si="0"/>
        <v>248.99999999999994</v>
      </c>
      <c r="B53" s="26">
        <v>-20</v>
      </c>
    </row>
    <row r="54" spans="1:2" x14ac:dyDescent="0.25">
      <c r="A54" s="16">
        <f t="shared" si="0"/>
        <v>249.99999999999994</v>
      </c>
      <c r="B54" s="26">
        <v>-19.600000000000001</v>
      </c>
    </row>
    <row r="55" spans="1:2" x14ac:dyDescent="0.25">
      <c r="A55" s="16">
        <f t="shared" si="0"/>
        <v>250.99999999999994</v>
      </c>
      <c r="B55" s="26">
        <v>-19.2</v>
      </c>
    </row>
    <row r="56" spans="1:2" x14ac:dyDescent="0.25">
      <c r="A56" s="16">
        <f t="shared" si="0"/>
        <v>251.99999999999994</v>
      </c>
      <c r="B56" s="26">
        <v>-18.8</v>
      </c>
    </row>
    <row r="57" spans="1:2" x14ac:dyDescent="0.25">
      <c r="A57" s="16">
        <f t="shared" si="0"/>
        <v>252.99999999999994</v>
      </c>
      <c r="B57" s="26">
        <v>-18.399999999999999</v>
      </c>
    </row>
    <row r="58" spans="1:2" x14ac:dyDescent="0.25">
      <c r="A58" s="16">
        <f t="shared" si="0"/>
        <v>253.99999999999994</v>
      </c>
      <c r="B58" s="26">
        <v>-18</v>
      </c>
    </row>
    <row r="59" spans="1:2" x14ac:dyDescent="0.25">
      <c r="A59" s="16">
        <f t="shared" si="0"/>
        <v>254.99999999999994</v>
      </c>
      <c r="B59" s="26">
        <v>-17.600000000000001</v>
      </c>
    </row>
    <row r="60" spans="1:2" x14ac:dyDescent="0.25">
      <c r="A60" s="16">
        <f t="shared" si="0"/>
        <v>255.99999999999994</v>
      </c>
      <c r="B60" s="26">
        <v>-17.2</v>
      </c>
    </row>
    <row r="61" spans="1:2" x14ac:dyDescent="0.25">
      <c r="A61" s="16">
        <f t="shared" si="0"/>
        <v>256.99999999999994</v>
      </c>
      <c r="B61" s="26">
        <v>-16.8</v>
      </c>
    </row>
    <row r="62" spans="1:2" x14ac:dyDescent="0.25">
      <c r="A62" s="16">
        <f t="shared" si="0"/>
        <v>257.99999999999994</v>
      </c>
      <c r="B62" s="26">
        <v>-16.399999999999999</v>
      </c>
    </row>
    <row r="63" spans="1:2" x14ac:dyDescent="0.25">
      <c r="A63" s="16">
        <f t="shared" si="0"/>
        <v>258.99999999999994</v>
      </c>
      <c r="B63" s="26">
        <v>-16</v>
      </c>
    </row>
    <row r="64" spans="1:2" x14ac:dyDescent="0.25">
      <c r="A64" s="16">
        <f t="shared" si="0"/>
        <v>259.99999999999994</v>
      </c>
      <c r="B64" s="26">
        <v>-15.6</v>
      </c>
    </row>
    <row r="65" spans="1:2" x14ac:dyDescent="0.25">
      <c r="A65" s="16">
        <f t="shared" si="0"/>
        <v>260.99999999999994</v>
      </c>
      <c r="B65" s="26">
        <v>-15.2</v>
      </c>
    </row>
    <row r="66" spans="1:2" x14ac:dyDescent="0.25">
      <c r="A66" s="16">
        <f t="shared" si="0"/>
        <v>261.99999999999994</v>
      </c>
      <c r="B66" s="26">
        <v>-14.8</v>
      </c>
    </row>
    <row r="67" spans="1:2" x14ac:dyDescent="0.25">
      <c r="A67" s="16">
        <f t="shared" ref="A67:A116" si="2">A68-1</f>
        <v>262.99999999999994</v>
      </c>
      <c r="B67" s="26">
        <v>-14.4</v>
      </c>
    </row>
    <row r="68" spans="1:2" x14ac:dyDescent="0.25">
      <c r="A68" s="16">
        <f t="shared" si="2"/>
        <v>263.99999999999994</v>
      </c>
      <c r="B68" s="26">
        <v>-14</v>
      </c>
    </row>
    <row r="69" spans="1:2" x14ac:dyDescent="0.25">
      <c r="A69" s="16">
        <f t="shared" si="2"/>
        <v>264.99999999999994</v>
      </c>
      <c r="B69" s="26">
        <v>-13.6</v>
      </c>
    </row>
    <row r="70" spans="1:2" x14ac:dyDescent="0.25">
      <c r="A70" s="16">
        <f t="shared" si="2"/>
        <v>265.99999999999994</v>
      </c>
      <c r="B70" s="26">
        <v>-13.2</v>
      </c>
    </row>
    <row r="71" spans="1:2" x14ac:dyDescent="0.25">
      <c r="A71" s="16">
        <f t="shared" si="2"/>
        <v>266.99999999999994</v>
      </c>
      <c r="B71" s="26">
        <v>-12.8</v>
      </c>
    </row>
    <row r="72" spans="1:2" x14ac:dyDescent="0.25">
      <c r="A72" s="16">
        <f t="shared" si="2"/>
        <v>267.99999999999994</v>
      </c>
      <c r="B72" s="26">
        <v>-12.4</v>
      </c>
    </row>
    <row r="73" spans="1:2" x14ac:dyDescent="0.25">
      <c r="A73" s="16">
        <f t="shared" si="2"/>
        <v>268.99999999999994</v>
      </c>
      <c r="B73" s="26">
        <v>-12</v>
      </c>
    </row>
    <row r="74" spans="1:2" x14ac:dyDescent="0.25">
      <c r="A74" s="16">
        <f t="shared" si="2"/>
        <v>269.99999999999994</v>
      </c>
      <c r="B74" s="26">
        <v>-11.6</v>
      </c>
    </row>
    <row r="75" spans="1:2" x14ac:dyDescent="0.25">
      <c r="A75" s="16">
        <f t="shared" si="2"/>
        <v>270.99999999999994</v>
      </c>
      <c r="B75" s="26">
        <v>-11.2</v>
      </c>
    </row>
    <row r="76" spans="1:2" x14ac:dyDescent="0.25">
      <c r="A76" s="16">
        <f t="shared" si="2"/>
        <v>271.99999999999994</v>
      </c>
      <c r="B76" s="26">
        <v>-10.8</v>
      </c>
    </row>
    <row r="77" spans="1:2" x14ac:dyDescent="0.25">
      <c r="A77" s="16">
        <f t="shared" si="2"/>
        <v>272.99999999999994</v>
      </c>
      <c r="B77" s="26">
        <v>-10.4</v>
      </c>
    </row>
    <row r="78" spans="1:2" x14ac:dyDescent="0.25">
      <c r="A78" s="16">
        <f t="shared" si="2"/>
        <v>273.99999999999994</v>
      </c>
      <c r="B78" s="26">
        <v>-10</v>
      </c>
    </row>
    <row r="79" spans="1:2" x14ac:dyDescent="0.25">
      <c r="A79" s="16">
        <f t="shared" si="2"/>
        <v>274.99999999999994</v>
      </c>
      <c r="B79" s="26">
        <v>-9.6</v>
      </c>
    </row>
    <row r="80" spans="1:2" x14ac:dyDescent="0.25">
      <c r="A80" s="16">
        <f t="shared" si="2"/>
        <v>275.99999999999994</v>
      </c>
      <c r="B80" s="26">
        <v>-9.1999999999999993</v>
      </c>
    </row>
    <row r="81" spans="1:14" x14ac:dyDescent="0.25">
      <c r="A81" s="16">
        <f t="shared" si="2"/>
        <v>276.99999999999994</v>
      </c>
      <c r="B81" s="26">
        <v>-8.8000000000000007</v>
      </c>
    </row>
    <row r="82" spans="1:14" x14ac:dyDescent="0.25">
      <c r="A82" s="16">
        <f t="shared" si="2"/>
        <v>277.99999999999994</v>
      </c>
      <c r="B82" s="26">
        <v>-8.4</v>
      </c>
    </row>
    <row r="83" spans="1:14" x14ac:dyDescent="0.25">
      <c r="A83" s="16">
        <f t="shared" si="2"/>
        <v>278.99999999999994</v>
      </c>
      <c r="B83" s="26">
        <v>-8</v>
      </c>
    </row>
    <row r="84" spans="1:14" x14ac:dyDescent="0.25">
      <c r="A84" s="16">
        <f t="shared" si="2"/>
        <v>279.99999999999994</v>
      </c>
      <c r="B84" s="26">
        <v>-7.6</v>
      </c>
      <c r="N84" s="17"/>
    </row>
    <row r="85" spans="1:14" x14ac:dyDescent="0.25">
      <c r="A85" s="16">
        <f t="shared" si="2"/>
        <v>280.99999999999994</v>
      </c>
      <c r="B85" s="26">
        <v>-7.2</v>
      </c>
    </row>
    <row r="86" spans="1:14" x14ac:dyDescent="0.25">
      <c r="A86" s="16">
        <f t="shared" si="2"/>
        <v>281.99999999999994</v>
      </c>
      <c r="B86" s="26">
        <v>-6.8</v>
      </c>
    </row>
    <row r="87" spans="1:14" x14ac:dyDescent="0.25">
      <c r="A87" s="16">
        <f t="shared" si="2"/>
        <v>282.99999999999994</v>
      </c>
      <c r="B87" s="26">
        <v>-6.4</v>
      </c>
    </row>
    <row r="88" spans="1:14" x14ac:dyDescent="0.25">
      <c r="A88" s="16">
        <f t="shared" si="2"/>
        <v>283.99999999999994</v>
      </c>
      <c r="B88" s="26">
        <v>-6</v>
      </c>
    </row>
    <row r="89" spans="1:14" x14ac:dyDescent="0.25">
      <c r="A89" s="16">
        <f t="shared" si="2"/>
        <v>284.99999999999994</v>
      </c>
      <c r="B89" s="26">
        <v>-5.6</v>
      </c>
    </row>
    <row r="90" spans="1:14" x14ac:dyDescent="0.25">
      <c r="A90" s="16">
        <f t="shared" si="2"/>
        <v>285.99999999999994</v>
      </c>
      <c r="B90" s="26">
        <v>-5.2</v>
      </c>
    </row>
    <row r="91" spans="1:14" x14ac:dyDescent="0.25">
      <c r="A91" s="16">
        <f t="shared" si="2"/>
        <v>286.99999999999994</v>
      </c>
      <c r="B91" s="26">
        <v>-4.8</v>
      </c>
    </row>
    <row r="92" spans="1:14" x14ac:dyDescent="0.25">
      <c r="A92" s="16">
        <f t="shared" si="2"/>
        <v>287.99999999999994</v>
      </c>
      <c r="B92" s="26">
        <v>-4.4000000000000004</v>
      </c>
    </row>
    <row r="93" spans="1:14" x14ac:dyDescent="0.25">
      <c r="A93" s="16">
        <f t="shared" si="2"/>
        <v>288.99999999999994</v>
      </c>
      <c r="B93" s="26">
        <v>-4</v>
      </c>
    </row>
    <row r="94" spans="1:14" x14ac:dyDescent="0.25">
      <c r="A94" s="16">
        <f t="shared" si="2"/>
        <v>289.99999999999994</v>
      </c>
      <c r="B94" s="26">
        <v>-3.6</v>
      </c>
    </row>
    <row r="95" spans="1:14" x14ac:dyDescent="0.25">
      <c r="A95" s="16">
        <f t="shared" si="2"/>
        <v>290.99999999999994</v>
      </c>
      <c r="B95" s="26">
        <v>-3.2</v>
      </c>
    </row>
    <row r="96" spans="1:14" x14ac:dyDescent="0.25">
      <c r="A96" s="16">
        <f t="shared" si="2"/>
        <v>291.99999999999994</v>
      </c>
      <c r="B96" s="26">
        <v>-2.8</v>
      </c>
    </row>
    <row r="97" spans="1:2" x14ac:dyDescent="0.25">
      <c r="A97" s="16">
        <f t="shared" si="2"/>
        <v>292.99999999999994</v>
      </c>
      <c r="B97" s="26">
        <v>-2.4</v>
      </c>
    </row>
    <row r="98" spans="1:2" x14ac:dyDescent="0.25">
      <c r="A98" s="16">
        <f t="shared" si="2"/>
        <v>293.99999999999994</v>
      </c>
      <c r="B98" s="26">
        <v>-2</v>
      </c>
    </row>
    <row r="99" spans="1:2" x14ac:dyDescent="0.25">
      <c r="A99" s="16">
        <f t="shared" si="2"/>
        <v>294.99999999999994</v>
      </c>
      <c r="B99" s="26">
        <v>-1.6</v>
      </c>
    </row>
    <row r="100" spans="1:2" x14ac:dyDescent="0.25">
      <c r="A100" s="16">
        <f t="shared" si="2"/>
        <v>295.99999999999994</v>
      </c>
      <c r="B100" s="26">
        <v>-1.2</v>
      </c>
    </row>
    <row r="101" spans="1:2" x14ac:dyDescent="0.25">
      <c r="A101" s="16">
        <f t="shared" si="2"/>
        <v>296.99999999999994</v>
      </c>
      <c r="B101" s="26">
        <v>-0.8</v>
      </c>
    </row>
    <row r="102" spans="1:2" x14ac:dyDescent="0.25">
      <c r="A102" s="16">
        <f t="shared" si="2"/>
        <v>297.99999999999994</v>
      </c>
      <c r="B102" s="26">
        <v>-0.4</v>
      </c>
    </row>
    <row r="103" spans="1:2" x14ac:dyDescent="0.25">
      <c r="A103" s="18">
        <f t="shared" si="2"/>
        <v>298.99999999999994</v>
      </c>
      <c r="B103" s="27">
        <v>0</v>
      </c>
    </row>
    <row r="104" spans="1:2" x14ac:dyDescent="0.25">
      <c r="A104" s="18">
        <f t="shared" si="2"/>
        <v>299.99999999999994</v>
      </c>
      <c r="B104" s="27">
        <v>0</v>
      </c>
    </row>
    <row r="105" spans="1:2" x14ac:dyDescent="0.25">
      <c r="A105" s="18">
        <f t="shared" si="2"/>
        <v>300.99999999999994</v>
      </c>
      <c r="B105" s="27">
        <v>0</v>
      </c>
    </row>
    <row r="106" spans="1:2" x14ac:dyDescent="0.25">
      <c r="A106" s="18">
        <f t="shared" si="2"/>
        <v>301.99999999999994</v>
      </c>
      <c r="B106" s="27">
        <v>0</v>
      </c>
    </row>
    <row r="107" spans="1:2" x14ac:dyDescent="0.25">
      <c r="A107" s="18">
        <f t="shared" si="2"/>
        <v>302.99999999999994</v>
      </c>
      <c r="B107" s="27">
        <v>0</v>
      </c>
    </row>
    <row r="108" spans="1:2" x14ac:dyDescent="0.25">
      <c r="A108" s="18">
        <f t="shared" si="2"/>
        <v>303.99999999999994</v>
      </c>
      <c r="B108" s="27">
        <v>0</v>
      </c>
    </row>
    <row r="109" spans="1:2" x14ac:dyDescent="0.25">
      <c r="A109" s="18">
        <f t="shared" si="2"/>
        <v>304.99999999999994</v>
      </c>
      <c r="B109" s="27">
        <v>0</v>
      </c>
    </row>
    <row r="110" spans="1:2" x14ac:dyDescent="0.25">
      <c r="A110" s="18">
        <f t="shared" si="2"/>
        <v>305.99999999999994</v>
      </c>
      <c r="B110" s="27">
        <v>0</v>
      </c>
    </row>
    <row r="111" spans="1:2" x14ac:dyDescent="0.25">
      <c r="A111" s="18">
        <f t="shared" si="2"/>
        <v>306.99999999999994</v>
      </c>
      <c r="B111" s="27">
        <v>0</v>
      </c>
    </row>
    <row r="112" spans="1:2" x14ac:dyDescent="0.25">
      <c r="A112" s="18">
        <f t="shared" si="2"/>
        <v>307.99999999999994</v>
      </c>
      <c r="B112" s="27">
        <v>0</v>
      </c>
    </row>
    <row r="113" spans="1:5" x14ac:dyDescent="0.25">
      <c r="A113" s="18">
        <f t="shared" si="2"/>
        <v>308.99999999999994</v>
      </c>
      <c r="B113" s="27">
        <v>0</v>
      </c>
    </row>
    <row r="114" spans="1:5" x14ac:dyDescent="0.25">
      <c r="A114" s="18">
        <f t="shared" si="2"/>
        <v>309.99999999999994</v>
      </c>
      <c r="B114" s="27">
        <v>0</v>
      </c>
    </row>
    <row r="115" spans="1:5" x14ac:dyDescent="0.25">
      <c r="A115" s="18">
        <f t="shared" si="2"/>
        <v>310.99999999999994</v>
      </c>
      <c r="B115" s="27">
        <v>0</v>
      </c>
    </row>
    <row r="116" spans="1:5" x14ac:dyDescent="0.25">
      <c r="A116" s="18">
        <f t="shared" si="2"/>
        <v>311.99999999999994</v>
      </c>
      <c r="B116" s="27">
        <v>0</v>
      </c>
    </row>
    <row r="117" spans="1:5" x14ac:dyDescent="0.25">
      <c r="A117" s="18">
        <f>A118-1</f>
        <v>312.99999999999994</v>
      </c>
      <c r="B117" s="27">
        <v>0</v>
      </c>
    </row>
    <row r="118" spans="1:5" x14ac:dyDescent="0.25">
      <c r="A118" s="19">
        <f>($J$1*60)+$K$1</f>
        <v>313.99999999999994</v>
      </c>
      <c r="B118" s="28">
        <v>0</v>
      </c>
    </row>
    <row r="119" spans="1:5" x14ac:dyDescent="0.25">
      <c r="A119" s="20">
        <f>A118+1</f>
        <v>314.99999999999994</v>
      </c>
      <c r="B119" s="26">
        <v>0.4</v>
      </c>
    </row>
    <row r="120" spans="1:5" x14ac:dyDescent="0.25">
      <c r="A120" s="20">
        <f t="shared" ref="A120:A183" si="3">A119+1</f>
        <v>315.99999999999994</v>
      </c>
      <c r="B120" s="26">
        <v>0.8</v>
      </c>
      <c r="E120" s="21"/>
    </row>
    <row r="121" spans="1:5" x14ac:dyDescent="0.25">
      <c r="A121" s="20">
        <f t="shared" si="3"/>
        <v>316.99999999999994</v>
      </c>
      <c r="B121" s="26">
        <v>1.2</v>
      </c>
    </row>
    <row r="122" spans="1:5" x14ac:dyDescent="0.25">
      <c r="A122" s="20">
        <f t="shared" si="3"/>
        <v>317.99999999999994</v>
      </c>
      <c r="B122" s="26">
        <v>1.6</v>
      </c>
    </row>
    <row r="123" spans="1:5" x14ac:dyDescent="0.25">
      <c r="A123" s="20">
        <f t="shared" si="3"/>
        <v>318.99999999999994</v>
      </c>
      <c r="B123" s="26">
        <v>2</v>
      </c>
    </row>
    <row r="124" spans="1:5" x14ac:dyDescent="0.25">
      <c r="A124" s="20">
        <f t="shared" si="3"/>
        <v>319.99999999999994</v>
      </c>
      <c r="B124" s="26">
        <v>2.4</v>
      </c>
    </row>
    <row r="125" spans="1:5" x14ac:dyDescent="0.25">
      <c r="A125" s="20">
        <f t="shared" si="3"/>
        <v>320.99999999999994</v>
      </c>
      <c r="B125" s="26">
        <v>2.8</v>
      </c>
    </row>
    <row r="126" spans="1:5" x14ac:dyDescent="0.25">
      <c r="A126" s="20">
        <f t="shared" si="3"/>
        <v>321.99999999999994</v>
      </c>
      <c r="B126" s="26">
        <v>3.2</v>
      </c>
    </row>
    <row r="127" spans="1:5" x14ac:dyDescent="0.25">
      <c r="A127" s="20">
        <f t="shared" si="3"/>
        <v>322.99999999999994</v>
      </c>
      <c r="B127" s="26">
        <v>3.6</v>
      </c>
    </row>
    <row r="128" spans="1:5" x14ac:dyDescent="0.25">
      <c r="A128" s="20">
        <f t="shared" si="3"/>
        <v>323.99999999999994</v>
      </c>
      <c r="B128" s="26">
        <v>4</v>
      </c>
    </row>
    <row r="129" spans="1:2" x14ac:dyDescent="0.25">
      <c r="A129" s="20">
        <f t="shared" si="3"/>
        <v>324.99999999999994</v>
      </c>
      <c r="B129" s="26">
        <v>4.4000000000000004</v>
      </c>
    </row>
    <row r="130" spans="1:2" x14ac:dyDescent="0.25">
      <c r="A130" s="20">
        <f t="shared" si="3"/>
        <v>325.99999999999994</v>
      </c>
      <c r="B130" s="26">
        <v>4.8</v>
      </c>
    </row>
    <row r="131" spans="1:2" x14ac:dyDescent="0.25">
      <c r="A131" s="20">
        <f t="shared" si="3"/>
        <v>326.99999999999994</v>
      </c>
      <c r="B131" s="26">
        <v>5.2</v>
      </c>
    </row>
    <row r="132" spans="1:2" x14ac:dyDescent="0.25">
      <c r="A132" s="20">
        <f t="shared" si="3"/>
        <v>327.99999999999994</v>
      </c>
      <c r="B132" s="26">
        <v>5.6</v>
      </c>
    </row>
    <row r="133" spans="1:2" x14ac:dyDescent="0.25">
      <c r="A133" s="20">
        <f t="shared" si="3"/>
        <v>328.99999999999994</v>
      </c>
      <c r="B133" s="26">
        <v>6</v>
      </c>
    </row>
    <row r="134" spans="1:2" x14ac:dyDescent="0.25">
      <c r="A134" s="20">
        <f t="shared" si="3"/>
        <v>329.99999999999994</v>
      </c>
      <c r="B134" s="26">
        <v>6.4</v>
      </c>
    </row>
    <row r="135" spans="1:2" x14ac:dyDescent="0.25">
      <c r="A135" s="20">
        <f t="shared" si="3"/>
        <v>330.99999999999994</v>
      </c>
      <c r="B135" s="26">
        <v>6.8</v>
      </c>
    </row>
    <row r="136" spans="1:2" x14ac:dyDescent="0.25">
      <c r="A136" s="20">
        <f t="shared" si="3"/>
        <v>331.99999999999994</v>
      </c>
      <c r="B136" s="26">
        <v>7.2</v>
      </c>
    </row>
    <row r="137" spans="1:2" x14ac:dyDescent="0.25">
      <c r="A137" s="20">
        <f t="shared" si="3"/>
        <v>332.99999999999994</v>
      </c>
      <c r="B137" s="26">
        <v>7.6</v>
      </c>
    </row>
    <row r="138" spans="1:2" x14ac:dyDescent="0.25">
      <c r="A138" s="20">
        <f t="shared" si="3"/>
        <v>333.99999999999994</v>
      </c>
      <c r="B138" s="26">
        <v>8</v>
      </c>
    </row>
    <row r="139" spans="1:2" x14ac:dyDescent="0.25">
      <c r="A139" s="20">
        <f t="shared" si="3"/>
        <v>334.99999999999994</v>
      </c>
      <c r="B139" s="26">
        <v>8.4</v>
      </c>
    </row>
    <row r="140" spans="1:2" x14ac:dyDescent="0.25">
      <c r="A140" s="20">
        <f t="shared" si="3"/>
        <v>335.99999999999994</v>
      </c>
      <c r="B140" s="26">
        <v>8.8000000000000007</v>
      </c>
    </row>
    <row r="141" spans="1:2" x14ac:dyDescent="0.25">
      <c r="A141" s="20">
        <f t="shared" si="3"/>
        <v>336.99999999999994</v>
      </c>
      <c r="B141" s="26">
        <v>9.1999999999999993</v>
      </c>
    </row>
    <row r="142" spans="1:2" x14ac:dyDescent="0.25">
      <c r="A142" s="20">
        <f t="shared" si="3"/>
        <v>337.99999999999994</v>
      </c>
      <c r="B142" s="26">
        <v>9.6</v>
      </c>
    </row>
    <row r="143" spans="1:2" x14ac:dyDescent="0.25">
      <c r="A143" s="20">
        <f t="shared" si="3"/>
        <v>338.99999999999994</v>
      </c>
      <c r="B143" s="26">
        <v>10</v>
      </c>
    </row>
    <row r="144" spans="1:2" x14ac:dyDescent="0.25">
      <c r="A144" s="20">
        <f t="shared" si="3"/>
        <v>339.99999999999994</v>
      </c>
      <c r="B144" s="26">
        <v>10.4</v>
      </c>
    </row>
    <row r="145" spans="1:2" x14ac:dyDescent="0.25">
      <c r="A145" s="20">
        <f t="shared" si="3"/>
        <v>340.99999999999994</v>
      </c>
      <c r="B145" s="26">
        <v>10.8</v>
      </c>
    </row>
    <row r="146" spans="1:2" x14ac:dyDescent="0.25">
      <c r="A146" s="20">
        <f t="shared" si="3"/>
        <v>341.99999999999994</v>
      </c>
      <c r="B146" s="26">
        <v>11.2</v>
      </c>
    </row>
    <row r="147" spans="1:2" x14ac:dyDescent="0.25">
      <c r="A147" s="20">
        <f t="shared" si="3"/>
        <v>342.99999999999994</v>
      </c>
      <c r="B147" s="26">
        <v>11.6</v>
      </c>
    </row>
    <row r="148" spans="1:2" x14ac:dyDescent="0.25">
      <c r="A148" s="20">
        <f t="shared" si="3"/>
        <v>343.99999999999994</v>
      </c>
      <c r="B148" s="26">
        <v>12</v>
      </c>
    </row>
    <row r="149" spans="1:2" x14ac:dyDescent="0.25">
      <c r="A149" s="20">
        <f t="shared" si="3"/>
        <v>344.99999999999994</v>
      </c>
      <c r="B149" s="26">
        <v>12.4</v>
      </c>
    </row>
    <row r="150" spans="1:2" x14ac:dyDescent="0.25">
      <c r="A150" s="20">
        <f t="shared" si="3"/>
        <v>345.99999999999994</v>
      </c>
      <c r="B150" s="26">
        <v>12.8</v>
      </c>
    </row>
    <row r="151" spans="1:2" x14ac:dyDescent="0.25">
      <c r="A151" s="20">
        <f t="shared" si="3"/>
        <v>346.99999999999994</v>
      </c>
      <c r="B151" s="26">
        <v>13.2</v>
      </c>
    </row>
    <row r="152" spans="1:2" x14ac:dyDescent="0.25">
      <c r="A152" s="20">
        <f t="shared" si="3"/>
        <v>347.99999999999994</v>
      </c>
      <c r="B152" s="26">
        <v>13.6</v>
      </c>
    </row>
    <row r="153" spans="1:2" x14ac:dyDescent="0.25">
      <c r="A153" s="20">
        <f t="shared" si="3"/>
        <v>348.99999999999994</v>
      </c>
      <c r="B153" s="26">
        <v>14</v>
      </c>
    </row>
    <row r="154" spans="1:2" x14ac:dyDescent="0.25">
      <c r="A154" s="20">
        <f t="shared" si="3"/>
        <v>349.99999999999994</v>
      </c>
      <c r="B154" s="26">
        <v>14.4</v>
      </c>
    </row>
    <row r="155" spans="1:2" x14ac:dyDescent="0.25">
      <c r="A155" s="20">
        <f t="shared" si="3"/>
        <v>350.99999999999994</v>
      </c>
      <c r="B155" s="26">
        <v>14.8</v>
      </c>
    </row>
    <row r="156" spans="1:2" x14ac:dyDescent="0.25">
      <c r="A156" s="20">
        <f t="shared" si="3"/>
        <v>351.99999999999994</v>
      </c>
      <c r="B156" s="26">
        <v>15.2</v>
      </c>
    </row>
    <row r="157" spans="1:2" x14ac:dyDescent="0.25">
      <c r="A157" s="20">
        <f t="shared" si="3"/>
        <v>352.99999999999994</v>
      </c>
      <c r="B157" s="26">
        <v>15.6</v>
      </c>
    </row>
    <row r="158" spans="1:2" x14ac:dyDescent="0.25">
      <c r="A158" s="20">
        <f t="shared" si="3"/>
        <v>353.99999999999994</v>
      </c>
      <c r="B158" s="26">
        <v>16</v>
      </c>
    </row>
    <row r="159" spans="1:2" x14ac:dyDescent="0.25">
      <c r="A159" s="20">
        <f t="shared" si="3"/>
        <v>354.99999999999994</v>
      </c>
      <c r="B159" s="26">
        <v>16.399999999999999</v>
      </c>
    </row>
    <row r="160" spans="1:2" x14ac:dyDescent="0.25">
      <c r="A160" s="20">
        <f t="shared" si="3"/>
        <v>355.99999999999994</v>
      </c>
      <c r="B160" s="26">
        <v>16.8</v>
      </c>
    </row>
    <row r="161" spans="1:2" x14ac:dyDescent="0.25">
      <c r="A161" s="20">
        <f t="shared" si="3"/>
        <v>356.99999999999994</v>
      </c>
      <c r="B161" s="26">
        <v>17.2</v>
      </c>
    </row>
    <row r="162" spans="1:2" x14ac:dyDescent="0.25">
      <c r="A162" s="20">
        <f t="shared" si="3"/>
        <v>357.99999999999994</v>
      </c>
      <c r="B162" s="26">
        <v>17.600000000000001</v>
      </c>
    </row>
    <row r="163" spans="1:2" x14ac:dyDescent="0.25">
      <c r="A163" s="20">
        <f t="shared" si="3"/>
        <v>358.99999999999994</v>
      </c>
      <c r="B163" s="26">
        <v>18</v>
      </c>
    </row>
    <row r="164" spans="1:2" x14ac:dyDescent="0.25">
      <c r="A164" s="20">
        <f t="shared" si="3"/>
        <v>359.99999999999994</v>
      </c>
      <c r="B164" s="26">
        <v>18.399999999999999</v>
      </c>
    </row>
    <row r="165" spans="1:2" x14ac:dyDescent="0.25">
      <c r="A165" s="20">
        <f t="shared" si="3"/>
        <v>360.99999999999994</v>
      </c>
      <c r="B165" s="26">
        <v>18.8</v>
      </c>
    </row>
    <row r="166" spans="1:2" x14ac:dyDescent="0.25">
      <c r="A166" s="20">
        <f t="shared" si="3"/>
        <v>361.99999999999994</v>
      </c>
      <c r="B166" s="26">
        <v>19.2</v>
      </c>
    </row>
    <row r="167" spans="1:2" x14ac:dyDescent="0.25">
      <c r="A167" s="20">
        <f t="shared" si="3"/>
        <v>362.99999999999994</v>
      </c>
      <c r="B167" s="26">
        <v>19.600000000000001</v>
      </c>
    </row>
    <row r="168" spans="1:2" x14ac:dyDescent="0.25">
      <c r="A168" s="20">
        <f t="shared" si="3"/>
        <v>363.99999999999994</v>
      </c>
      <c r="B168" s="26">
        <v>20</v>
      </c>
    </row>
    <row r="169" spans="1:2" x14ac:dyDescent="0.25">
      <c r="A169" s="20">
        <f t="shared" si="3"/>
        <v>364.99999999999994</v>
      </c>
      <c r="B169" s="26">
        <v>20.399999999999999</v>
      </c>
    </row>
    <row r="170" spans="1:2" x14ac:dyDescent="0.25">
      <c r="A170" s="20">
        <f t="shared" si="3"/>
        <v>365.99999999999994</v>
      </c>
      <c r="B170" s="26">
        <v>20.8</v>
      </c>
    </row>
    <row r="171" spans="1:2" x14ac:dyDescent="0.25">
      <c r="A171" s="20">
        <f t="shared" si="3"/>
        <v>366.99999999999994</v>
      </c>
      <c r="B171" s="26">
        <v>21.2</v>
      </c>
    </row>
    <row r="172" spans="1:2" x14ac:dyDescent="0.25">
      <c r="A172" s="20">
        <f t="shared" si="3"/>
        <v>367.99999999999994</v>
      </c>
      <c r="B172" s="26">
        <v>21.6</v>
      </c>
    </row>
    <row r="173" spans="1:2" x14ac:dyDescent="0.25">
      <c r="A173" s="20">
        <f t="shared" si="3"/>
        <v>368.99999999999994</v>
      </c>
      <c r="B173" s="26">
        <v>22</v>
      </c>
    </row>
    <row r="174" spans="1:2" x14ac:dyDescent="0.25">
      <c r="A174" s="20">
        <f t="shared" si="3"/>
        <v>369.99999999999994</v>
      </c>
      <c r="B174" s="26">
        <v>22.4</v>
      </c>
    </row>
    <row r="175" spans="1:2" x14ac:dyDescent="0.25">
      <c r="A175" s="20">
        <f t="shared" si="3"/>
        <v>370.99999999999994</v>
      </c>
      <c r="B175" s="26">
        <v>22.8</v>
      </c>
    </row>
    <row r="176" spans="1:2" x14ac:dyDescent="0.25">
      <c r="A176" s="20">
        <f t="shared" si="3"/>
        <v>371.99999999999994</v>
      </c>
      <c r="B176" s="26">
        <v>23.2</v>
      </c>
    </row>
    <row r="177" spans="1:2" x14ac:dyDescent="0.25">
      <c r="A177" s="20">
        <f t="shared" si="3"/>
        <v>372.99999999999994</v>
      </c>
      <c r="B177" s="26">
        <v>23.6</v>
      </c>
    </row>
    <row r="178" spans="1:2" x14ac:dyDescent="0.25">
      <c r="A178" s="20">
        <f t="shared" si="3"/>
        <v>373.99999999999994</v>
      </c>
      <c r="B178" s="26">
        <v>24</v>
      </c>
    </row>
    <row r="179" spans="1:2" x14ac:dyDescent="0.25">
      <c r="A179" s="20">
        <f t="shared" si="3"/>
        <v>374.99999999999994</v>
      </c>
      <c r="B179" s="26">
        <v>24.4</v>
      </c>
    </row>
    <row r="180" spans="1:2" x14ac:dyDescent="0.25">
      <c r="A180" s="20">
        <f t="shared" si="3"/>
        <v>375.99999999999994</v>
      </c>
      <c r="B180" s="26">
        <v>24.8</v>
      </c>
    </row>
    <row r="181" spans="1:2" x14ac:dyDescent="0.25">
      <c r="A181" s="20">
        <f t="shared" si="3"/>
        <v>376.99999999999994</v>
      </c>
      <c r="B181" s="26">
        <v>25.2</v>
      </c>
    </row>
    <row r="182" spans="1:2" x14ac:dyDescent="0.25">
      <c r="A182" s="20">
        <f t="shared" si="3"/>
        <v>377.99999999999994</v>
      </c>
      <c r="B182" s="26">
        <v>25.6</v>
      </c>
    </row>
    <row r="183" spans="1:2" x14ac:dyDescent="0.25">
      <c r="A183" s="20">
        <f t="shared" si="3"/>
        <v>378.99999999999994</v>
      </c>
      <c r="B183" s="26">
        <v>26</v>
      </c>
    </row>
    <row r="184" spans="1:2" x14ac:dyDescent="0.25">
      <c r="A184" s="20">
        <f t="shared" ref="A184:A247" si="4">A183+1</f>
        <v>379.99999999999994</v>
      </c>
      <c r="B184" s="26">
        <v>26.4</v>
      </c>
    </row>
    <row r="185" spans="1:2" x14ac:dyDescent="0.25">
      <c r="A185" s="20">
        <f t="shared" si="4"/>
        <v>380.99999999999994</v>
      </c>
      <c r="B185" s="26">
        <v>26.8</v>
      </c>
    </row>
    <row r="186" spans="1:2" x14ac:dyDescent="0.25">
      <c r="A186" s="20">
        <f t="shared" si="4"/>
        <v>381.99999999999994</v>
      </c>
      <c r="B186" s="26">
        <v>27.2</v>
      </c>
    </row>
    <row r="187" spans="1:2" x14ac:dyDescent="0.25">
      <c r="A187" s="20">
        <f t="shared" si="4"/>
        <v>382.99999999999994</v>
      </c>
      <c r="B187" s="26">
        <v>27.6</v>
      </c>
    </row>
    <row r="188" spans="1:2" x14ac:dyDescent="0.25">
      <c r="A188" s="20">
        <f t="shared" si="4"/>
        <v>383.99999999999994</v>
      </c>
      <c r="B188" s="26">
        <v>28</v>
      </c>
    </row>
    <row r="189" spans="1:2" x14ac:dyDescent="0.25">
      <c r="A189" s="20">
        <f t="shared" si="4"/>
        <v>384.99999999999994</v>
      </c>
      <c r="B189" s="26">
        <v>28.4</v>
      </c>
    </row>
    <row r="190" spans="1:2" x14ac:dyDescent="0.25">
      <c r="A190" s="20">
        <f t="shared" si="4"/>
        <v>385.99999999999994</v>
      </c>
      <c r="B190" s="26">
        <v>28.8</v>
      </c>
    </row>
    <row r="191" spans="1:2" x14ac:dyDescent="0.25">
      <c r="A191" s="20">
        <f t="shared" si="4"/>
        <v>386.99999999999994</v>
      </c>
      <c r="B191" s="26">
        <v>29.2</v>
      </c>
    </row>
    <row r="192" spans="1:2" x14ac:dyDescent="0.25">
      <c r="A192" s="20">
        <f t="shared" si="4"/>
        <v>387.99999999999994</v>
      </c>
      <c r="B192" s="26">
        <v>29.6</v>
      </c>
    </row>
    <row r="193" spans="1:2" x14ac:dyDescent="0.25">
      <c r="A193" s="20">
        <f t="shared" si="4"/>
        <v>388.99999999999994</v>
      </c>
      <c r="B193" s="26">
        <v>30</v>
      </c>
    </row>
    <row r="194" spans="1:2" x14ac:dyDescent="0.25">
      <c r="A194" s="20">
        <f t="shared" si="4"/>
        <v>389.99999999999994</v>
      </c>
      <c r="B194" s="26">
        <v>30.4</v>
      </c>
    </row>
    <row r="195" spans="1:2" x14ac:dyDescent="0.25">
      <c r="A195" s="20">
        <f t="shared" si="4"/>
        <v>390.99999999999994</v>
      </c>
      <c r="B195" s="26">
        <v>30.8</v>
      </c>
    </row>
    <row r="196" spans="1:2" x14ac:dyDescent="0.25">
      <c r="A196" s="20">
        <f t="shared" si="4"/>
        <v>391.99999999999994</v>
      </c>
      <c r="B196" s="26">
        <v>31.2</v>
      </c>
    </row>
    <row r="197" spans="1:2" x14ac:dyDescent="0.25">
      <c r="A197" s="20">
        <f t="shared" si="4"/>
        <v>392.99999999999994</v>
      </c>
      <c r="B197" s="26">
        <v>31.6</v>
      </c>
    </row>
    <row r="198" spans="1:2" x14ac:dyDescent="0.25">
      <c r="A198" s="20">
        <f t="shared" si="4"/>
        <v>393.99999999999994</v>
      </c>
      <c r="B198" s="26">
        <v>32</v>
      </c>
    </row>
    <row r="199" spans="1:2" x14ac:dyDescent="0.25">
      <c r="A199" s="20">
        <f t="shared" si="4"/>
        <v>394.99999999999994</v>
      </c>
      <c r="B199" s="26">
        <v>32.4</v>
      </c>
    </row>
    <row r="200" spans="1:2" x14ac:dyDescent="0.25">
      <c r="A200" s="20">
        <f t="shared" si="4"/>
        <v>395.99999999999994</v>
      </c>
      <c r="B200" s="26">
        <v>32.799999999999997</v>
      </c>
    </row>
    <row r="201" spans="1:2" x14ac:dyDescent="0.25">
      <c r="A201" s="20">
        <f t="shared" si="4"/>
        <v>396.99999999999994</v>
      </c>
      <c r="B201" s="26">
        <v>33.200000000000003</v>
      </c>
    </row>
    <row r="202" spans="1:2" x14ac:dyDescent="0.25">
      <c r="A202" s="20">
        <f t="shared" si="4"/>
        <v>397.99999999999994</v>
      </c>
      <c r="B202" s="26">
        <v>33.6</v>
      </c>
    </row>
    <row r="203" spans="1:2" x14ac:dyDescent="0.25">
      <c r="A203" s="20">
        <f t="shared" si="4"/>
        <v>398.99999999999994</v>
      </c>
      <c r="B203" s="26">
        <v>34</v>
      </c>
    </row>
    <row r="204" spans="1:2" x14ac:dyDescent="0.25">
      <c r="A204" s="20">
        <f t="shared" si="4"/>
        <v>399.99999999999994</v>
      </c>
      <c r="B204" s="26">
        <v>34.4</v>
      </c>
    </row>
    <row r="205" spans="1:2" x14ac:dyDescent="0.25">
      <c r="A205" s="20">
        <f t="shared" si="4"/>
        <v>400.99999999999994</v>
      </c>
      <c r="B205" s="26">
        <v>34.799999999999997</v>
      </c>
    </row>
    <row r="206" spans="1:2" x14ac:dyDescent="0.25">
      <c r="A206" s="20">
        <f t="shared" si="4"/>
        <v>401.99999999999994</v>
      </c>
      <c r="B206" s="26">
        <v>35.200000000000003</v>
      </c>
    </row>
    <row r="207" spans="1:2" x14ac:dyDescent="0.25">
      <c r="A207" s="20">
        <f t="shared" si="4"/>
        <v>402.99999999999994</v>
      </c>
      <c r="B207" s="26">
        <v>35.6</v>
      </c>
    </row>
    <row r="208" spans="1:2" x14ac:dyDescent="0.25">
      <c r="A208" s="20">
        <f t="shared" si="4"/>
        <v>403.99999999999994</v>
      </c>
      <c r="B208" s="26">
        <v>36</v>
      </c>
    </row>
    <row r="209" spans="1:2" x14ac:dyDescent="0.25">
      <c r="A209" s="20">
        <f t="shared" si="4"/>
        <v>404.99999999999994</v>
      </c>
      <c r="B209" s="26">
        <v>36.4</v>
      </c>
    </row>
    <row r="210" spans="1:2" x14ac:dyDescent="0.25">
      <c r="A210" s="20">
        <f t="shared" si="4"/>
        <v>405.99999999999994</v>
      </c>
      <c r="B210" s="26">
        <v>36.799999999999997</v>
      </c>
    </row>
    <row r="211" spans="1:2" x14ac:dyDescent="0.25">
      <c r="A211" s="20">
        <f t="shared" si="4"/>
        <v>406.99999999999994</v>
      </c>
      <c r="B211" s="26">
        <v>37.200000000000003</v>
      </c>
    </row>
    <row r="212" spans="1:2" x14ac:dyDescent="0.25">
      <c r="A212" s="20">
        <f t="shared" si="4"/>
        <v>407.99999999999994</v>
      </c>
      <c r="B212" s="26">
        <v>37.6</v>
      </c>
    </row>
    <row r="213" spans="1:2" x14ac:dyDescent="0.25">
      <c r="A213" s="20">
        <f t="shared" si="4"/>
        <v>408.99999999999994</v>
      </c>
      <c r="B213" s="26">
        <v>38</v>
      </c>
    </row>
    <row r="214" spans="1:2" x14ac:dyDescent="0.25">
      <c r="A214" s="20">
        <f t="shared" si="4"/>
        <v>409.99999999999994</v>
      </c>
      <c r="B214" s="26">
        <v>38.4</v>
      </c>
    </row>
    <row r="215" spans="1:2" x14ac:dyDescent="0.25">
      <c r="A215" s="20">
        <f t="shared" si="4"/>
        <v>410.99999999999994</v>
      </c>
      <c r="B215" s="26">
        <v>38.799999999999997</v>
      </c>
    </row>
    <row r="216" spans="1:2" x14ac:dyDescent="0.25">
      <c r="A216" s="20">
        <f t="shared" si="4"/>
        <v>411.99999999999994</v>
      </c>
      <c r="B216" s="26">
        <v>39.200000000000003</v>
      </c>
    </row>
    <row r="217" spans="1:2" x14ac:dyDescent="0.25">
      <c r="A217" s="20">
        <f t="shared" si="4"/>
        <v>412.99999999999994</v>
      </c>
      <c r="B217" s="26">
        <v>39.6</v>
      </c>
    </row>
    <row r="218" spans="1:2" x14ac:dyDescent="0.25">
      <c r="A218" s="20">
        <f t="shared" si="4"/>
        <v>413.99999999999994</v>
      </c>
      <c r="B218" s="26">
        <v>40</v>
      </c>
    </row>
    <row r="219" spans="1:2" x14ac:dyDescent="0.25">
      <c r="A219" s="20">
        <f t="shared" si="4"/>
        <v>414.99999999999994</v>
      </c>
      <c r="B219" s="26">
        <v>40.4</v>
      </c>
    </row>
    <row r="220" spans="1:2" x14ac:dyDescent="0.25">
      <c r="A220" s="20">
        <f t="shared" si="4"/>
        <v>415.99999999999994</v>
      </c>
      <c r="B220" s="26">
        <v>40.799999999999997</v>
      </c>
    </row>
    <row r="221" spans="1:2" x14ac:dyDescent="0.25">
      <c r="A221" s="20">
        <f t="shared" si="4"/>
        <v>416.99999999999994</v>
      </c>
      <c r="B221" s="26">
        <v>41.2</v>
      </c>
    </row>
    <row r="222" spans="1:2" x14ac:dyDescent="0.25">
      <c r="A222" s="20">
        <f t="shared" si="4"/>
        <v>417.99999999999994</v>
      </c>
      <c r="B222" s="26">
        <v>41.6</v>
      </c>
    </row>
    <row r="223" spans="1:2" x14ac:dyDescent="0.25">
      <c r="A223" s="20">
        <f t="shared" si="4"/>
        <v>418.99999999999994</v>
      </c>
      <c r="B223" s="26">
        <v>42</v>
      </c>
    </row>
    <row r="224" spans="1:2" x14ac:dyDescent="0.25">
      <c r="A224" s="20">
        <f t="shared" si="4"/>
        <v>419.99999999999994</v>
      </c>
      <c r="B224" s="26">
        <v>42.4</v>
      </c>
    </row>
    <row r="225" spans="1:2" x14ac:dyDescent="0.25">
      <c r="A225" s="20">
        <f t="shared" si="4"/>
        <v>420.99999999999994</v>
      </c>
      <c r="B225" s="26">
        <v>42.8</v>
      </c>
    </row>
    <row r="226" spans="1:2" x14ac:dyDescent="0.25">
      <c r="A226" s="20">
        <f t="shared" si="4"/>
        <v>421.99999999999994</v>
      </c>
      <c r="B226" s="26">
        <v>43.2</v>
      </c>
    </row>
    <row r="227" spans="1:2" x14ac:dyDescent="0.25">
      <c r="A227" s="20">
        <f t="shared" si="4"/>
        <v>422.99999999999994</v>
      </c>
      <c r="B227" s="26">
        <v>43.6</v>
      </c>
    </row>
    <row r="228" spans="1:2" x14ac:dyDescent="0.25">
      <c r="A228" s="20">
        <f t="shared" si="4"/>
        <v>423.99999999999994</v>
      </c>
      <c r="B228" s="26">
        <v>44</v>
      </c>
    </row>
    <row r="229" spans="1:2" x14ac:dyDescent="0.25">
      <c r="A229" s="20">
        <f t="shared" si="4"/>
        <v>424.99999999999994</v>
      </c>
      <c r="B229" s="26">
        <v>44.4</v>
      </c>
    </row>
    <row r="230" spans="1:2" x14ac:dyDescent="0.25">
      <c r="A230" s="20">
        <f t="shared" si="4"/>
        <v>425.99999999999994</v>
      </c>
      <c r="B230" s="26">
        <v>44.8</v>
      </c>
    </row>
    <row r="231" spans="1:2" x14ac:dyDescent="0.25">
      <c r="A231" s="20">
        <f t="shared" si="4"/>
        <v>426.99999999999994</v>
      </c>
      <c r="B231" s="26">
        <v>45.2</v>
      </c>
    </row>
    <row r="232" spans="1:2" x14ac:dyDescent="0.25">
      <c r="A232" s="20">
        <f t="shared" si="4"/>
        <v>427.99999999999994</v>
      </c>
      <c r="B232" s="26">
        <v>45.6</v>
      </c>
    </row>
    <row r="233" spans="1:2" x14ac:dyDescent="0.25">
      <c r="A233" s="20">
        <f t="shared" si="4"/>
        <v>428.99999999999994</v>
      </c>
      <c r="B233" s="26">
        <v>46</v>
      </c>
    </row>
    <row r="234" spans="1:2" x14ac:dyDescent="0.25">
      <c r="A234" s="20">
        <f t="shared" si="4"/>
        <v>429.99999999999994</v>
      </c>
      <c r="B234" s="26">
        <v>46.4</v>
      </c>
    </row>
    <row r="235" spans="1:2" x14ac:dyDescent="0.25">
      <c r="A235" s="20">
        <f t="shared" si="4"/>
        <v>430.99999999999994</v>
      </c>
      <c r="B235" s="26">
        <v>46.8</v>
      </c>
    </row>
    <row r="236" spans="1:2" x14ac:dyDescent="0.25">
      <c r="A236" s="20">
        <f t="shared" si="4"/>
        <v>431.99999999999994</v>
      </c>
      <c r="B236" s="26">
        <v>47.2</v>
      </c>
    </row>
    <row r="237" spans="1:2" x14ac:dyDescent="0.25">
      <c r="A237" s="20">
        <f t="shared" si="4"/>
        <v>432.99999999999994</v>
      </c>
      <c r="B237" s="26">
        <v>47.6</v>
      </c>
    </row>
    <row r="238" spans="1:2" x14ac:dyDescent="0.25">
      <c r="A238" s="20">
        <f t="shared" si="4"/>
        <v>433.99999999999994</v>
      </c>
      <c r="B238" s="26">
        <v>48</v>
      </c>
    </row>
    <row r="239" spans="1:2" x14ac:dyDescent="0.25">
      <c r="A239" s="20">
        <f t="shared" si="4"/>
        <v>434.99999999999994</v>
      </c>
      <c r="B239" s="26">
        <v>48.4</v>
      </c>
    </row>
    <row r="240" spans="1:2" x14ac:dyDescent="0.25">
      <c r="A240" s="20">
        <f t="shared" si="4"/>
        <v>435.99999999999994</v>
      </c>
      <c r="B240" s="26">
        <v>48.8</v>
      </c>
    </row>
    <row r="241" spans="1:2" x14ac:dyDescent="0.25">
      <c r="A241" s="20">
        <f t="shared" si="4"/>
        <v>436.99999999999994</v>
      </c>
      <c r="B241" s="26">
        <v>49.2</v>
      </c>
    </row>
    <row r="242" spans="1:2" x14ac:dyDescent="0.25">
      <c r="A242" s="20">
        <f t="shared" si="4"/>
        <v>437.99999999999994</v>
      </c>
      <c r="B242" s="26">
        <v>49.6</v>
      </c>
    </row>
    <row r="243" spans="1:2" x14ac:dyDescent="0.25">
      <c r="A243" s="20">
        <f t="shared" si="4"/>
        <v>438.99999999999994</v>
      </c>
      <c r="B243" s="26">
        <v>50</v>
      </c>
    </row>
    <row r="244" spans="1:2" x14ac:dyDescent="0.25">
      <c r="A244" s="20">
        <f t="shared" si="4"/>
        <v>439.99999999999994</v>
      </c>
      <c r="B244" s="26">
        <v>50.4</v>
      </c>
    </row>
    <row r="245" spans="1:2" x14ac:dyDescent="0.25">
      <c r="A245" s="20">
        <f t="shared" si="4"/>
        <v>440.99999999999994</v>
      </c>
      <c r="B245" s="26">
        <v>50.8</v>
      </c>
    </row>
    <row r="246" spans="1:2" x14ac:dyDescent="0.25">
      <c r="A246" s="20">
        <f t="shared" si="4"/>
        <v>441.99999999999994</v>
      </c>
      <c r="B246" s="26">
        <v>51.2</v>
      </c>
    </row>
    <row r="247" spans="1:2" x14ac:dyDescent="0.25">
      <c r="A247" s="20">
        <f t="shared" si="4"/>
        <v>442.99999999999994</v>
      </c>
      <c r="B247" s="26">
        <v>51.6</v>
      </c>
    </row>
    <row r="248" spans="1:2" x14ac:dyDescent="0.25">
      <c r="A248" s="20">
        <f t="shared" ref="A248:A311" si="5">A247+1</f>
        <v>443.99999999999994</v>
      </c>
      <c r="B248" s="26">
        <v>52</v>
      </c>
    </row>
    <row r="249" spans="1:2" x14ac:dyDescent="0.25">
      <c r="A249" s="20">
        <f t="shared" si="5"/>
        <v>444.99999999999994</v>
      </c>
      <c r="B249" s="26">
        <v>52.4</v>
      </c>
    </row>
    <row r="250" spans="1:2" x14ac:dyDescent="0.25">
      <c r="A250" s="20">
        <f t="shared" si="5"/>
        <v>445.99999999999994</v>
      </c>
      <c r="B250" s="26">
        <v>52.8</v>
      </c>
    </row>
    <row r="251" spans="1:2" x14ac:dyDescent="0.25">
      <c r="A251" s="20">
        <f t="shared" si="5"/>
        <v>446.99999999999994</v>
      </c>
      <c r="B251" s="26">
        <v>53.2</v>
      </c>
    </row>
    <row r="252" spans="1:2" x14ac:dyDescent="0.25">
      <c r="A252" s="20">
        <f t="shared" si="5"/>
        <v>447.99999999999994</v>
      </c>
      <c r="B252" s="26">
        <v>53.6</v>
      </c>
    </row>
    <row r="253" spans="1:2" x14ac:dyDescent="0.25">
      <c r="A253" s="20">
        <f t="shared" si="5"/>
        <v>448.99999999999994</v>
      </c>
      <c r="B253" s="26">
        <v>54</v>
      </c>
    </row>
    <row r="254" spans="1:2" x14ac:dyDescent="0.25">
      <c r="A254" s="20">
        <f t="shared" si="5"/>
        <v>449.99999999999994</v>
      </c>
      <c r="B254" s="26">
        <v>54.4</v>
      </c>
    </row>
    <row r="255" spans="1:2" x14ac:dyDescent="0.25">
      <c r="A255" s="20">
        <f t="shared" si="5"/>
        <v>450.99999999999994</v>
      </c>
      <c r="B255" s="26">
        <v>54.8</v>
      </c>
    </row>
    <row r="256" spans="1:2" x14ac:dyDescent="0.25">
      <c r="A256" s="20">
        <f t="shared" si="5"/>
        <v>451.99999999999994</v>
      </c>
      <c r="B256" s="26">
        <v>55.2</v>
      </c>
    </row>
    <row r="257" spans="1:2" x14ac:dyDescent="0.25">
      <c r="A257" s="20">
        <f t="shared" si="5"/>
        <v>452.99999999999994</v>
      </c>
      <c r="B257" s="26">
        <v>55.6</v>
      </c>
    </row>
    <row r="258" spans="1:2" x14ac:dyDescent="0.25">
      <c r="A258" s="20">
        <f t="shared" si="5"/>
        <v>453.99999999999994</v>
      </c>
      <c r="B258" s="26">
        <v>56</v>
      </c>
    </row>
    <row r="259" spans="1:2" x14ac:dyDescent="0.25">
      <c r="A259" s="20">
        <f t="shared" si="5"/>
        <v>454.99999999999994</v>
      </c>
      <c r="B259" s="26">
        <v>56.4</v>
      </c>
    </row>
    <row r="260" spans="1:2" x14ac:dyDescent="0.25">
      <c r="A260" s="20">
        <f t="shared" si="5"/>
        <v>455.99999999999994</v>
      </c>
      <c r="B260" s="26">
        <v>56.8</v>
      </c>
    </row>
    <row r="261" spans="1:2" x14ac:dyDescent="0.25">
      <c r="A261" s="20">
        <f t="shared" si="5"/>
        <v>456.99999999999994</v>
      </c>
      <c r="B261" s="26">
        <v>57.2</v>
      </c>
    </row>
    <row r="262" spans="1:2" x14ac:dyDescent="0.25">
      <c r="A262" s="20">
        <f t="shared" si="5"/>
        <v>457.99999999999994</v>
      </c>
      <c r="B262" s="26">
        <v>57.6</v>
      </c>
    </row>
    <row r="263" spans="1:2" x14ac:dyDescent="0.25">
      <c r="A263" s="20">
        <f t="shared" si="5"/>
        <v>458.99999999999994</v>
      </c>
      <c r="B263" s="26">
        <v>58</v>
      </c>
    </row>
    <row r="264" spans="1:2" x14ac:dyDescent="0.25">
      <c r="A264" s="20">
        <f t="shared" si="5"/>
        <v>459.99999999999994</v>
      </c>
      <c r="B264" s="26">
        <v>58.4</v>
      </c>
    </row>
    <row r="265" spans="1:2" x14ac:dyDescent="0.25">
      <c r="A265" s="20">
        <f t="shared" si="5"/>
        <v>460.99999999999994</v>
      </c>
      <c r="B265" s="26">
        <v>58.8</v>
      </c>
    </row>
    <row r="266" spans="1:2" x14ac:dyDescent="0.25">
      <c r="A266" s="20">
        <f t="shared" si="5"/>
        <v>461.99999999999994</v>
      </c>
      <c r="B266" s="26">
        <v>59.2</v>
      </c>
    </row>
    <row r="267" spans="1:2" x14ac:dyDescent="0.25">
      <c r="A267" s="20">
        <f t="shared" si="5"/>
        <v>462.99999999999994</v>
      </c>
      <c r="B267" s="26">
        <v>59.6</v>
      </c>
    </row>
    <row r="268" spans="1:2" x14ac:dyDescent="0.25">
      <c r="A268" s="20">
        <f t="shared" si="5"/>
        <v>463.99999999999994</v>
      </c>
      <c r="B268" s="26">
        <v>59.999999999999901</v>
      </c>
    </row>
    <row r="269" spans="1:2" x14ac:dyDescent="0.25">
      <c r="A269" s="20">
        <f t="shared" si="5"/>
        <v>464.99999999999994</v>
      </c>
      <c r="B269" s="26">
        <v>60.399999999999899</v>
      </c>
    </row>
    <row r="270" spans="1:2" x14ac:dyDescent="0.25">
      <c r="A270" s="20">
        <f t="shared" si="5"/>
        <v>465.99999999999994</v>
      </c>
      <c r="B270" s="26">
        <v>60.799999999999898</v>
      </c>
    </row>
    <row r="271" spans="1:2" x14ac:dyDescent="0.25">
      <c r="A271" s="20">
        <f t="shared" si="5"/>
        <v>466.99999999999994</v>
      </c>
      <c r="B271" s="26">
        <v>61.199999999999903</v>
      </c>
    </row>
    <row r="272" spans="1:2" x14ac:dyDescent="0.25">
      <c r="A272" s="20">
        <f t="shared" si="5"/>
        <v>467.99999999999994</v>
      </c>
      <c r="B272" s="26">
        <v>61.599999999999902</v>
      </c>
    </row>
    <row r="273" spans="1:2" x14ac:dyDescent="0.25">
      <c r="A273" s="20">
        <f t="shared" si="5"/>
        <v>468.99999999999994</v>
      </c>
      <c r="B273" s="26">
        <v>61.999999999999901</v>
      </c>
    </row>
    <row r="274" spans="1:2" x14ac:dyDescent="0.25">
      <c r="A274" s="20">
        <f t="shared" si="5"/>
        <v>469.99999999999994</v>
      </c>
      <c r="B274" s="26">
        <v>62.399999999999899</v>
      </c>
    </row>
    <row r="275" spans="1:2" x14ac:dyDescent="0.25">
      <c r="A275" s="20">
        <f t="shared" si="5"/>
        <v>470.99999999999994</v>
      </c>
      <c r="B275" s="26">
        <v>62.799999999999898</v>
      </c>
    </row>
    <row r="276" spans="1:2" x14ac:dyDescent="0.25">
      <c r="A276" s="20">
        <f t="shared" si="5"/>
        <v>471.99999999999994</v>
      </c>
      <c r="B276" s="26">
        <v>63.199999999999903</v>
      </c>
    </row>
    <row r="277" spans="1:2" x14ac:dyDescent="0.25">
      <c r="A277" s="20">
        <f t="shared" si="5"/>
        <v>472.99999999999994</v>
      </c>
      <c r="B277" s="26">
        <v>63.599999999999902</v>
      </c>
    </row>
    <row r="278" spans="1:2" x14ac:dyDescent="0.25">
      <c r="A278" s="20">
        <f t="shared" si="5"/>
        <v>473.99999999999994</v>
      </c>
      <c r="B278" s="26">
        <v>63.999999999999901</v>
      </c>
    </row>
    <row r="279" spans="1:2" x14ac:dyDescent="0.25">
      <c r="A279" s="20">
        <f t="shared" si="5"/>
        <v>474.99999999999994</v>
      </c>
      <c r="B279" s="26">
        <v>64.399999999999906</v>
      </c>
    </row>
    <row r="280" spans="1:2" x14ac:dyDescent="0.25">
      <c r="A280" s="20">
        <f t="shared" si="5"/>
        <v>475.99999999999994</v>
      </c>
      <c r="B280" s="26">
        <v>64.799999999999898</v>
      </c>
    </row>
    <row r="281" spans="1:2" x14ac:dyDescent="0.25">
      <c r="A281" s="20">
        <f t="shared" si="5"/>
        <v>476.99999999999994</v>
      </c>
      <c r="B281" s="26">
        <v>65.199999999999903</v>
      </c>
    </row>
    <row r="282" spans="1:2" x14ac:dyDescent="0.25">
      <c r="A282" s="20">
        <f t="shared" si="5"/>
        <v>477.99999999999994</v>
      </c>
      <c r="B282" s="26">
        <v>65.599999999999895</v>
      </c>
    </row>
    <row r="283" spans="1:2" x14ac:dyDescent="0.25">
      <c r="A283" s="20">
        <f t="shared" si="5"/>
        <v>478.99999999999994</v>
      </c>
      <c r="B283" s="26">
        <v>65.999999999999901</v>
      </c>
    </row>
    <row r="284" spans="1:2" x14ac:dyDescent="0.25">
      <c r="A284" s="20">
        <f t="shared" si="5"/>
        <v>479.99999999999994</v>
      </c>
      <c r="B284" s="26">
        <v>66.399999999999906</v>
      </c>
    </row>
    <row r="285" spans="1:2" x14ac:dyDescent="0.25">
      <c r="A285" s="20">
        <f t="shared" si="5"/>
        <v>480.99999999999994</v>
      </c>
      <c r="B285" s="26">
        <v>66.799999999999898</v>
      </c>
    </row>
    <row r="286" spans="1:2" x14ac:dyDescent="0.25">
      <c r="A286" s="20">
        <f t="shared" si="5"/>
        <v>481.99999999999994</v>
      </c>
      <c r="B286" s="26">
        <v>67.199999999999903</v>
      </c>
    </row>
    <row r="287" spans="1:2" x14ac:dyDescent="0.25">
      <c r="A287" s="20">
        <f t="shared" si="5"/>
        <v>482.99999999999994</v>
      </c>
      <c r="B287" s="26">
        <v>67.599999999999895</v>
      </c>
    </row>
    <row r="288" spans="1:2" x14ac:dyDescent="0.25">
      <c r="A288" s="20">
        <f t="shared" si="5"/>
        <v>483.99999999999994</v>
      </c>
      <c r="B288" s="26">
        <v>67.999999999999901</v>
      </c>
    </row>
    <row r="289" spans="1:2" x14ac:dyDescent="0.25">
      <c r="A289" s="20">
        <f t="shared" si="5"/>
        <v>484.99999999999994</v>
      </c>
      <c r="B289" s="26">
        <v>68.399999999999906</v>
      </c>
    </row>
    <row r="290" spans="1:2" x14ac:dyDescent="0.25">
      <c r="A290" s="20">
        <f t="shared" si="5"/>
        <v>485.99999999999994</v>
      </c>
      <c r="B290" s="26">
        <v>68.799999999999898</v>
      </c>
    </row>
    <row r="291" spans="1:2" x14ac:dyDescent="0.25">
      <c r="A291" s="20">
        <f t="shared" si="5"/>
        <v>486.99999999999994</v>
      </c>
      <c r="B291" s="26">
        <v>69.199999999999903</v>
      </c>
    </row>
    <row r="292" spans="1:2" x14ac:dyDescent="0.25">
      <c r="A292" s="20">
        <f t="shared" si="5"/>
        <v>487.99999999999994</v>
      </c>
      <c r="B292" s="26">
        <v>69.599999999999895</v>
      </c>
    </row>
    <row r="293" spans="1:2" x14ac:dyDescent="0.25">
      <c r="A293" s="20">
        <f t="shared" si="5"/>
        <v>488.99999999999994</v>
      </c>
      <c r="B293" s="26">
        <v>69.999999999999901</v>
      </c>
    </row>
    <row r="294" spans="1:2" x14ac:dyDescent="0.25">
      <c r="A294" s="20">
        <f t="shared" si="5"/>
        <v>489.99999999999994</v>
      </c>
      <c r="B294" s="26">
        <v>70.399999999999906</v>
      </c>
    </row>
    <row r="295" spans="1:2" x14ac:dyDescent="0.25">
      <c r="A295" s="20">
        <f t="shared" si="5"/>
        <v>490.99999999999994</v>
      </c>
      <c r="B295" s="26">
        <v>70.799999999999898</v>
      </c>
    </row>
    <row r="296" spans="1:2" x14ac:dyDescent="0.25">
      <c r="A296" s="20">
        <f t="shared" si="5"/>
        <v>491.99999999999994</v>
      </c>
      <c r="B296" s="26">
        <v>71.199999999999903</v>
      </c>
    </row>
    <row r="297" spans="1:2" x14ac:dyDescent="0.25">
      <c r="A297" s="20">
        <f t="shared" si="5"/>
        <v>492.99999999999994</v>
      </c>
      <c r="B297" s="26">
        <v>71.599999999999895</v>
      </c>
    </row>
    <row r="298" spans="1:2" x14ac:dyDescent="0.25">
      <c r="A298" s="20">
        <f t="shared" si="5"/>
        <v>493.99999999999994</v>
      </c>
      <c r="B298" s="26">
        <v>71.999999999999901</v>
      </c>
    </row>
    <row r="299" spans="1:2" x14ac:dyDescent="0.25">
      <c r="A299" s="20">
        <f t="shared" si="5"/>
        <v>494.99999999999994</v>
      </c>
      <c r="B299" s="26">
        <v>72.399999999999906</v>
      </c>
    </row>
    <row r="300" spans="1:2" x14ac:dyDescent="0.25">
      <c r="A300" s="20">
        <f t="shared" si="5"/>
        <v>495.99999999999994</v>
      </c>
      <c r="B300" s="26">
        <v>72.799999999999898</v>
      </c>
    </row>
    <row r="301" spans="1:2" x14ac:dyDescent="0.25">
      <c r="A301" s="20">
        <f t="shared" si="5"/>
        <v>496.99999999999994</v>
      </c>
      <c r="B301" s="26">
        <v>73.199999999999903</v>
      </c>
    </row>
    <row r="302" spans="1:2" x14ac:dyDescent="0.25">
      <c r="A302" s="20">
        <f t="shared" si="5"/>
        <v>497.99999999999994</v>
      </c>
      <c r="B302" s="26">
        <v>73.599999999999895</v>
      </c>
    </row>
    <row r="303" spans="1:2" x14ac:dyDescent="0.25">
      <c r="A303" s="20">
        <f t="shared" si="5"/>
        <v>498.99999999999994</v>
      </c>
      <c r="B303" s="26">
        <v>73.999999999999901</v>
      </c>
    </row>
    <row r="304" spans="1:2" x14ac:dyDescent="0.25">
      <c r="A304" s="20">
        <f t="shared" si="5"/>
        <v>499.99999999999994</v>
      </c>
      <c r="B304" s="26">
        <v>74.399999999999906</v>
      </c>
    </row>
    <row r="305" spans="1:2" x14ac:dyDescent="0.25">
      <c r="A305" s="20">
        <f t="shared" si="5"/>
        <v>500.99999999999994</v>
      </c>
      <c r="B305" s="26">
        <v>74.799999999999898</v>
      </c>
    </row>
    <row r="306" spans="1:2" x14ac:dyDescent="0.25">
      <c r="A306" s="20">
        <f t="shared" si="5"/>
        <v>501.99999999999994</v>
      </c>
      <c r="B306" s="26">
        <v>75.199999999999903</v>
      </c>
    </row>
    <row r="307" spans="1:2" x14ac:dyDescent="0.25">
      <c r="A307" s="20">
        <f t="shared" si="5"/>
        <v>502.99999999999994</v>
      </c>
      <c r="B307" s="26">
        <v>75.599999999999895</v>
      </c>
    </row>
    <row r="308" spans="1:2" x14ac:dyDescent="0.25">
      <c r="A308" s="20">
        <f t="shared" si="5"/>
        <v>503.99999999999994</v>
      </c>
      <c r="B308" s="26">
        <v>75.999999999999901</v>
      </c>
    </row>
    <row r="309" spans="1:2" x14ac:dyDescent="0.25">
      <c r="A309" s="20">
        <f t="shared" si="5"/>
        <v>504.99999999999994</v>
      </c>
      <c r="B309" s="26">
        <v>76.399999999999906</v>
      </c>
    </row>
    <row r="310" spans="1:2" x14ac:dyDescent="0.25">
      <c r="A310" s="20">
        <f t="shared" si="5"/>
        <v>505.99999999999994</v>
      </c>
      <c r="B310" s="26">
        <v>76.799999999999898</v>
      </c>
    </row>
    <row r="311" spans="1:2" x14ac:dyDescent="0.25">
      <c r="A311" s="20">
        <f t="shared" si="5"/>
        <v>506.99999999999994</v>
      </c>
      <c r="B311" s="26">
        <v>77.199999999999903</v>
      </c>
    </row>
    <row r="312" spans="1:2" x14ac:dyDescent="0.25">
      <c r="A312" s="20">
        <f t="shared" ref="A312:A375" si="6">A311+1</f>
        <v>507.99999999999994</v>
      </c>
      <c r="B312" s="26">
        <v>77.599999999999895</v>
      </c>
    </row>
    <row r="313" spans="1:2" x14ac:dyDescent="0.25">
      <c r="A313" s="20">
        <f t="shared" si="6"/>
        <v>508.99999999999994</v>
      </c>
      <c r="B313" s="26">
        <v>77.999999999999901</v>
      </c>
    </row>
    <row r="314" spans="1:2" x14ac:dyDescent="0.25">
      <c r="A314" s="20">
        <f t="shared" si="6"/>
        <v>509.99999999999994</v>
      </c>
      <c r="B314" s="26">
        <v>78.399999999999906</v>
      </c>
    </row>
    <row r="315" spans="1:2" x14ac:dyDescent="0.25">
      <c r="A315" s="20">
        <f t="shared" si="6"/>
        <v>510.99999999999994</v>
      </c>
      <c r="B315" s="26">
        <v>78.799999999999898</v>
      </c>
    </row>
    <row r="316" spans="1:2" x14ac:dyDescent="0.25">
      <c r="A316" s="20">
        <f t="shared" si="6"/>
        <v>511.99999999999994</v>
      </c>
      <c r="B316" s="26">
        <v>79.199999999999903</v>
      </c>
    </row>
    <row r="317" spans="1:2" x14ac:dyDescent="0.25">
      <c r="A317" s="20">
        <f t="shared" si="6"/>
        <v>513</v>
      </c>
      <c r="B317" s="26">
        <v>79.599999999999895</v>
      </c>
    </row>
    <row r="318" spans="1:2" x14ac:dyDescent="0.25">
      <c r="A318" s="20">
        <f t="shared" si="6"/>
        <v>514</v>
      </c>
      <c r="B318" s="26">
        <v>79.999999999999901</v>
      </c>
    </row>
    <row r="319" spans="1:2" x14ac:dyDescent="0.25">
      <c r="A319" s="20">
        <f t="shared" si="6"/>
        <v>515</v>
      </c>
      <c r="B319" s="26">
        <v>80.399999999999906</v>
      </c>
    </row>
    <row r="320" spans="1:2" x14ac:dyDescent="0.25">
      <c r="A320" s="20">
        <f t="shared" si="6"/>
        <v>516</v>
      </c>
      <c r="B320" s="26">
        <v>80.799999999999898</v>
      </c>
    </row>
    <row r="321" spans="1:2" x14ac:dyDescent="0.25">
      <c r="A321" s="20">
        <f t="shared" si="6"/>
        <v>517</v>
      </c>
      <c r="B321" s="26">
        <v>81.199999999999903</v>
      </c>
    </row>
    <row r="322" spans="1:2" x14ac:dyDescent="0.25">
      <c r="A322" s="20">
        <f t="shared" si="6"/>
        <v>518</v>
      </c>
      <c r="B322" s="26">
        <v>81.599999999999895</v>
      </c>
    </row>
    <row r="323" spans="1:2" x14ac:dyDescent="0.25">
      <c r="A323" s="20">
        <f t="shared" si="6"/>
        <v>519</v>
      </c>
      <c r="B323" s="26">
        <v>81.999999999999901</v>
      </c>
    </row>
    <row r="324" spans="1:2" x14ac:dyDescent="0.25">
      <c r="A324" s="20">
        <f t="shared" si="6"/>
        <v>520</v>
      </c>
      <c r="B324" s="26">
        <v>82.399999999999906</v>
      </c>
    </row>
    <row r="325" spans="1:2" x14ac:dyDescent="0.25">
      <c r="A325" s="20">
        <f t="shared" si="6"/>
        <v>521</v>
      </c>
      <c r="B325" s="26">
        <v>82.799999999999898</v>
      </c>
    </row>
    <row r="326" spans="1:2" x14ac:dyDescent="0.25">
      <c r="A326" s="20">
        <f t="shared" si="6"/>
        <v>522</v>
      </c>
      <c r="B326" s="26">
        <v>83.199999999999903</v>
      </c>
    </row>
    <row r="327" spans="1:2" x14ac:dyDescent="0.25">
      <c r="A327" s="20">
        <f t="shared" si="6"/>
        <v>523</v>
      </c>
      <c r="B327" s="26">
        <v>83.599999999999895</v>
      </c>
    </row>
    <row r="328" spans="1:2" x14ac:dyDescent="0.25">
      <c r="A328" s="20">
        <f t="shared" si="6"/>
        <v>524</v>
      </c>
      <c r="B328" s="26">
        <v>83.999999999999901</v>
      </c>
    </row>
    <row r="329" spans="1:2" x14ac:dyDescent="0.25">
      <c r="A329" s="20">
        <f t="shared" si="6"/>
        <v>525</v>
      </c>
      <c r="B329" s="26">
        <v>84.399999999999906</v>
      </c>
    </row>
    <row r="330" spans="1:2" x14ac:dyDescent="0.25">
      <c r="A330" s="20">
        <f t="shared" si="6"/>
        <v>526</v>
      </c>
      <c r="B330" s="26">
        <v>84.799999999999898</v>
      </c>
    </row>
    <row r="331" spans="1:2" x14ac:dyDescent="0.25">
      <c r="A331" s="20">
        <f t="shared" si="6"/>
        <v>527</v>
      </c>
      <c r="B331" s="26">
        <v>85.199999999999903</v>
      </c>
    </row>
    <row r="332" spans="1:2" x14ac:dyDescent="0.25">
      <c r="A332" s="20">
        <f t="shared" si="6"/>
        <v>528</v>
      </c>
      <c r="B332" s="26">
        <v>85.599999999999895</v>
      </c>
    </row>
    <row r="333" spans="1:2" x14ac:dyDescent="0.25">
      <c r="A333" s="20">
        <f t="shared" si="6"/>
        <v>529</v>
      </c>
      <c r="B333" s="26">
        <v>85.999999999999901</v>
      </c>
    </row>
    <row r="334" spans="1:2" x14ac:dyDescent="0.25">
      <c r="A334" s="20">
        <f t="shared" si="6"/>
        <v>530</v>
      </c>
      <c r="B334" s="26">
        <v>86.399999999999906</v>
      </c>
    </row>
    <row r="335" spans="1:2" x14ac:dyDescent="0.25">
      <c r="A335" s="20">
        <f t="shared" si="6"/>
        <v>531</v>
      </c>
      <c r="B335" s="26">
        <v>86.799999999999898</v>
      </c>
    </row>
    <row r="336" spans="1:2" x14ac:dyDescent="0.25">
      <c r="A336" s="20">
        <f t="shared" si="6"/>
        <v>532</v>
      </c>
      <c r="B336" s="26">
        <v>87.199999999999903</v>
      </c>
    </row>
    <row r="337" spans="1:2" x14ac:dyDescent="0.25">
      <c r="A337" s="20">
        <f t="shared" si="6"/>
        <v>533</v>
      </c>
      <c r="B337" s="26">
        <v>87.599999999999895</v>
      </c>
    </row>
    <row r="338" spans="1:2" x14ac:dyDescent="0.25">
      <c r="A338" s="20">
        <f t="shared" si="6"/>
        <v>534</v>
      </c>
      <c r="B338" s="26">
        <v>87.999999999999801</v>
      </c>
    </row>
    <row r="339" spans="1:2" x14ac:dyDescent="0.25">
      <c r="A339" s="20">
        <f t="shared" si="6"/>
        <v>535</v>
      </c>
      <c r="B339" s="26">
        <v>88.399999999999807</v>
      </c>
    </row>
    <row r="340" spans="1:2" x14ac:dyDescent="0.25">
      <c r="A340" s="20">
        <f t="shared" si="6"/>
        <v>536</v>
      </c>
      <c r="B340" s="26">
        <v>88.799999999999798</v>
      </c>
    </row>
    <row r="341" spans="1:2" x14ac:dyDescent="0.25">
      <c r="A341" s="20">
        <f t="shared" si="6"/>
        <v>537</v>
      </c>
      <c r="B341" s="26">
        <v>89.199999999999804</v>
      </c>
    </row>
    <row r="342" spans="1:2" x14ac:dyDescent="0.25">
      <c r="A342" s="20">
        <f t="shared" si="6"/>
        <v>538</v>
      </c>
      <c r="B342" s="26">
        <v>89.599999999999795</v>
      </c>
    </row>
    <row r="343" spans="1:2" x14ac:dyDescent="0.25">
      <c r="A343" s="20">
        <f t="shared" si="6"/>
        <v>539</v>
      </c>
      <c r="B343" s="26">
        <v>89.999999999999801</v>
      </c>
    </row>
    <row r="344" spans="1:2" x14ac:dyDescent="0.25">
      <c r="A344" s="20">
        <f t="shared" si="6"/>
        <v>540</v>
      </c>
      <c r="B344" s="26">
        <v>90.399999999999807</v>
      </c>
    </row>
    <row r="345" spans="1:2" x14ac:dyDescent="0.25">
      <c r="A345" s="20">
        <f t="shared" si="6"/>
        <v>541</v>
      </c>
      <c r="B345" s="26">
        <v>90.799999999999798</v>
      </c>
    </row>
    <row r="346" spans="1:2" x14ac:dyDescent="0.25">
      <c r="A346" s="20">
        <f t="shared" si="6"/>
        <v>542</v>
      </c>
      <c r="B346" s="26">
        <v>91.199999999999804</v>
      </c>
    </row>
    <row r="347" spans="1:2" x14ac:dyDescent="0.25">
      <c r="A347" s="20">
        <f t="shared" si="6"/>
        <v>543</v>
      </c>
      <c r="B347" s="26">
        <v>91.599999999999795</v>
      </c>
    </row>
    <row r="348" spans="1:2" x14ac:dyDescent="0.25">
      <c r="A348" s="20">
        <f t="shared" si="6"/>
        <v>544</v>
      </c>
      <c r="B348" s="26">
        <v>91.999999999999801</v>
      </c>
    </row>
    <row r="349" spans="1:2" x14ac:dyDescent="0.25">
      <c r="A349" s="20">
        <f t="shared" si="6"/>
        <v>545</v>
      </c>
      <c r="B349" s="26">
        <v>92.399999999999807</v>
      </c>
    </row>
    <row r="350" spans="1:2" x14ac:dyDescent="0.25">
      <c r="A350" s="20">
        <f t="shared" si="6"/>
        <v>546</v>
      </c>
      <c r="B350" s="26">
        <v>92.799999999999798</v>
      </c>
    </row>
    <row r="351" spans="1:2" x14ac:dyDescent="0.25">
      <c r="A351" s="20">
        <f t="shared" si="6"/>
        <v>547</v>
      </c>
      <c r="B351" s="26">
        <v>93.199999999999804</v>
      </c>
    </row>
    <row r="352" spans="1:2" x14ac:dyDescent="0.25">
      <c r="A352" s="20">
        <f t="shared" si="6"/>
        <v>548</v>
      </c>
      <c r="B352" s="26">
        <v>93.599999999999795</v>
      </c>
    </row>
    <row r="353" spans="1:2" x14ac:dyDescent="0.25">
      <c r="A353" s="20">
        <f t="shared" si="6"/>
        <v>549</v>
      </c>
      <c r="B353" s="26">
        <v>93.999999999999801</v>
      </c>
    </row>
    <row r="354" spans="1:2" x14ac:dyDescent="0.25">
      <c r="A354" s="20">
        <f t="shared" si="6"/>
        <v>550</v>
      </c>
      <c r="B354" s="26">
        <v>94.399999999999807</v>
      </c>
    </row>
    <row r="355" spans="1:2" x14ac:dyDescent="0.25">
      <c r="A355" s="20">
        <f t="shared" si="6"/>
        <v>551</v>
      </c>
      <c r="B355" s="26">
        <v>94.799999999999798</v>
      </c>
    </row>
    <row r="356" spans="1:2" x14ac:dyDescent="0.25">
      <c r="A356" s="20">
        <f t="shared" si="6"/>
        <v>552</v>
      </c>
      <c r="B356" s="26">
        <v>95.199999999999804</v>
      </c>
    </row>
    <row r="357" spans="1:2" x14ac:dyDescent="0.25">
      <c r="A357" s="20">
        <f t="shared" si="6"/>
        <v>553</v>
      </c>
      <c r="B357" s="26">
        <v>95.599999999999795</v>
      </c>
    </row>
    <row r="358" spans="1:2" x14ac:dyDescent="0.25">
      <c r="A358" s="20">
        <f t="shared" si="6"/>
        <v>554</v>
      </c>
      <c r="B358" s="26">
        <v>95.999999999999801</v>
      </c>
    </row>
    <row r="359" spans="1:2" x14ac:dyDescent="0.25">
      <c r="A359" s="20">
        <f t="shared" si="6"/>
        <v>555</v>
      </c>
      <c r="B359" s="26">
        <v>96.399999999999807</v>
      </c>
    </row>
    <row r="360" spans="1:2" x14ac:dyDescent="0.25">
      <c r="A360" s="20">
        <f t="shared" si="6"/>
        <v>556</v>
      </c>
      <c r="B360" s="26">
        <v>96.799999999999798</v>
      </c>
    </row>
    <row r="361" spans="1:2" x14ac:dyDescent="0.25">
      <c r="A361" s="20">
        <f t="shared" si="6"/>
        <v>557</v>
      </c>
      <c r="B361" s="26">
        <v>97.199999999999804</v>
      </c>
    </row>
    <row r="362" spans="1:2" x14ac:dyDescent="0.25">
      <c r="A362" s="20">
        <f t="shared" si="6"/>
        <v>558</v>
      </c>
      <c r="B362" s="26">
        <v>97.599999999999795</v>
      </c>
    </row>
    <row r="363" spans="1:2" x14ac:dyDescent="0.25">
      <c r="A363" s="20">
        <f t="shared" si="6"/>
        <v>559</v>
      </c>
      <c r="B363" s="26">
        <v>97.999999999999801</v>
      </c>
    </row>
    <row r="364" spans="1:2" x14ac:dyDescent="0.25">
      <c r="A364" s="20">
        <f t="shared" si="6"/>
        <v>560</v>
      </c>
      <c r="B364" s="26">
        <v>98.399999999999807</v>
      </c>
    </row>
    <row r="365" spans="1:2" x14ac:dyDescent="0.25">
      <c r="A365" s="20">
        <f t="shared" si="6"/>
        <v>561</v>
      </c>
      <c r="B365" s="26">
        <v>98.799999999999798</v>
      </c>
    </row>
    <row r="366" spans="1:2" x14ac:dyDescent="0.25">
      <c r="A366" s="20">
        <f t="shared" si="6"/>
        <v>562</v>
      </c>
      <c r="B366" s="26">
        <v>99.199999999999804</v>
      </c>
    </row>
    <row r="367" spans="1:2" x14ac:dyDescent="0.25">
      <c r="A367" s="20">
        <f t="shared" si="6"/>
        <v>563</v>
      </c>
      <c r="B367" s="26">
        <v>99.599999999999795</v>
      </c>
    </row>
    <row r="368" spans="1:2" x14ac:dyDescent="0.25">
      <c r="A368" s="20">
        <f t="shared" si="6"/>
        <v>564</v>
      </c>
      <c r="B368" s="26">
        <v>99.999999999999801</v>
      </c>
    </row>
    <row r="369" spans="1:2" x14ac:dyDescent="0.25">
      <c r="A369" s="20">
        <f t="shared" si="6"/>
        <v>565</v>
      </c>
      <c r="B369" s="26">
        <v>100.4</v>
      </c>
    </row>
    <row r="370" spans="1:2" x14ac:dyDescent="0.25">
      <c r="A370" s="20">
        <f t="shared" si="6"/>
        <v>566</v>
      </c>
      <c r="B370" s="26">
        <v>100.8</v>
      </c>
    </row>
    <row r="371" spans="1:2" x14ac:dyDescent="0.25">
      <c r="A371" s="20">
        <f t="shared" si="6"/>
        <v>567</v>
      </c>
      <c r="B371" s="26">
        <v>101.2</v>
      </c>
    </row>
    <row r="372" spans="1:2" x14ac:dyDescent="0.25">
      <c r="A372" s="20">
        <f t="shared" si="6"/>
        <v>568</v>
      </c>
      <c r="B372" s="26">
        <v>101.6</v>
      </c>
    </row>
    <row r="373" spans="1:2" x14ac:dyDescent="0.25">
      <c r="A373" s="20">
        <f t="shared" si="6"/>
        <v>569</v>
      </c>
      <c r="B373" s="26">
        <v>102</v>
      </c>
    </row>
    <row r="374" spans="1:2" x14ac:dyDescent="0.25">
      <c r="A374" s="20">
        <f t="shared" si="6"/>
        <v>570</v>
      </c>
      <c r="B374" s="26">
        <v>102.4</v>
      </c>
    </row>
    <row r="375" spans="1:2" x14ac:dyDescent="0.25">
      <c r="A375" s="20">
        <f t="shared" si="6"/>
        <v>571</v>
      </c>
      <c r="B375" s="26">
        <v>102.8</v>
      </c>
    </row>
    <row r="376" spans="1:2" x14ac:dyDescent="0.25">
      <c r="A376" s="20">
        <f t="shared" ref="A376:A439" si="7">A375+1</f>
        <v>572</v>
      </c>
      <c r="B376" s="26">
        <v>103.2</v>
      </c>
    </row>
    <row r="377" spans="1:2" x14ac:dyDescent="0.25">
      <c r="A377" s="20">
        <f t="shared" si="7"/>
        <v>573</v>
      </c>
      <c r="B377" s="26">
        <v>103.6</v>
      </c>
    </row>
    <row r="378" spans="1:2" x14ac:dyDescent="0.25">
      <c r="A378" s="20">
        <f t="shared" si="7"/>
        <v>574</v>
      </c>
      <c r="B378" s="26">
        <v>104</v>
      </c>
    </row>
    <row r="379" spans="1:2" x14ac:dyDescent="0.25">
      <c r="A379" s="20">
        <f t="shared" si="7"/>
        <v>575</v>
      </c>
      <c r="B379" s="26">
        <v>104.4</v>
      </c>
    </row>
    <row r="380" spans="1:2" x14ac:dyDescent="0.25">
      <c r="A380" s="20">
        <f t="shared" si="7"/>
        <v>576</v>
      </c>
      <c r="B380" s="26">
        <v>104.8</v>
      </c>
    </row>
    <row r="381" spans="1:2" x14ac:dyDescent="0.25">
      <c r="A381" s="20">
        <f t="shared" si="7"/>
        <v>577</v>
      </c>
      <c r="B381" s="26">
        <v>105.2</v>
      </c>
    </row>
    <row r="382" spans="1:2" x14ac:dyDescent="0.25">
      <c r="A382" s="20">
        <f t="shared" si="7"/>
        <v>578</v>
      </c>
      <c r="B382" s="26">
        <v>105.6</v>
      </c>
    </row>
    <row r="383" spans="1:2" x14ac:dyDescent="0.25">
      <c r="A383" s="20">
        <f t="shared" si="7"/>
        <v>579</v>
      </c>
      <c r="B383" s="26">
        <v>106</v>
      </c>
    </row>
    <row r="384" spans="1:2" x14ac:dyDescent="0.25">
      <c r="A384" s="20">
        <f t="shared" si="7"/>
        <v>580</v>
      </c>
      <c r="B384" s="26">
        <v>106.4</v>
      </c>
    </row>
    <row r="385" spans="1:2" x14ac:dyDescent="0.25">
      <c r="A385" s="20">
        <f t="shared" si="7"/>
        <v>581</v>
      </c>
      <c r="B385" s="26">
        <v>106.8</v>
      </c>
    </row>
    <row r="386" spans="1:2" x14ac:dyDescent="0.25">
      <c r="A386" s="20">
        <f t="shared" si="7"/>
        <v>582</v>
      </c>
      <c r="B386" s="26">
        <v>107.2</v>
      </c>
    </row>
    <row r="387" spans="1:2" x14ac:dyDescent="0.25">
      <c r="A387" s="20">
        <f t="shared" si="7"/>
        <v>583</v>
      </c>
      <c r="B387" s="26">
        <v>107.6</v>
      </c>
    </row>
    <row r="388" spans="1:2" x14ac:dyDescent="0.25">
      <c r="A388" s="20">
        <f t="shared" si="7"/>
        <v>584</v>
      </c>
      <c r="B388" s="26">
        <v>108</v>
      </c>
    </row>
    <row r="389" spans="1:2" x14ac:dyDescent="0.25">
      <c r="A389" s="20">
        <f t="shared" si="7"/>
        <v>585</v>
      </c>
      <c r="B389" s="26">
        <v>108.4</v>
      </c>
    </row>
    <row r="390" spans="1:2" x14ac:dyDescent="0.25">
      <c r="A390" s="20">
        <f t="shared" si="7"/>
        <v>586</v>
      </c>
      <c r="B390" s="26">
        <v>108.8</v>
      </c>
    </row>
    <row r="391" spans="1:2" x14ac:dyDescent="0.25">
      <c r="A391" s="20">
        <f t="shared" si="7"/>
        <v>587</v>
      </c>
      <c r="B391" s="26">
        <v>109.2</v>
      </c>
    </row>
    <row r="392" spans="1:2" x14ac:dyDescent="0.25">
      <c r="A392" s="20">
        <f t="shared" si="7"/>
        <v>588</v>
      </c>
      <c r="B392" s="26">
        <v>109.6</v>
      </c>
    </row>
    <row r="393" spans="1:2" x14ac:dyDescent="0.25">
      <c r="A393" s="20">
        <f t="shared" si="7"/>
        <v>589</v>
      </c>
      <c r="B393" s="26">
        <v>110</v>
      </c>
    </row>
    <row r="394" spans="1:2" x14ac:dyDescent="0.25">
      <c r="A394" s="20">
        <f t="shared" si="7"/>
        <v>590</v>
      </c>
      <c r="B394" s="26">
        <v>110.4</v>
      </c>
    </row>
    <row r="395" spans="1:2" x14ac:dyDescent="0.25">
      <c r="A395" s="20">
        <f t="shared" si="7"/>
        <v>591</v>
      </c>
      <c r="B395" s="26">
        <v>110.8</v>
      </c>
    </row>
    <row r="396" spans="1:2" x14ac:dyDescent="0.25">
      <c r="A396" s="20">
        <f t="shared" si="7"/>
        <v>592</v>
      </c>
      <c r="B396" s="26">
        <v>111.2</v>
      </c>
    </row>
    <row r="397" spans="1:2" x14ac:dyDescent="0.25">
      <c r="A397" s="20">
        <f t="shared" si="7"/>
        <v>593</v>
      </c>
      <c r="B397" s="26">
        <v>111.6</v>
      </c>
    </row>
    <row r="398" spans="1:2" x14ac:dyDescent="0.25">
      <c r="A398" s="20">
        <f t="shared" si="7"/>
        <v>594</v>
      </c>
      <c r="B398" s="26">
        <v>112</v>
      </c>
    </row>
    <row r="399" spans="1:2" x14ac:dyDescent="0.25">
      <c r="A399" s="20">
        <f t="shared" si="7"/>
        <v>595</v>
      </c>
      <c r="B399" s="26">
        <v>112.4</v>
      </c>
    </row>
    <row r="400" spans="1:2" x14ac:dyDescent="0.25">
      <c r="A400" s="20">
        <f t="shared" si="7"/>
        <v>596</v>
      </c>
      <c r="B400" s="26">
        <v>112.8</v>
      </c>
    </row>
    <row r="401" spans="1:2" x14ac:dyDescent="0.25">
      <c r="A401" s="20">
        <f t="shared" si="7"/>
        <v>597</v>
      </c>
      <c r="B401" s="26">
        <v>113.2</v>
      </c>
    </row>
    <row r="402" spans="1:2" x14ac:dyDescent="0.25">
      <c r="A402" s="20">
        <f t="shared" si="7"/>
        <v>598</v>
      </c>
      <c r="B402" s="26">
        <v>113.6</v>
      </c>
    </row>
    <row r="403" spans="1:2" x14ac:dyDescent="0.25">
      <c r="A403" s="20">
        <f t="shared" si="7"/>
        <v>599</v>
      </c>
      <c r="B403" s="26">
        <v>114</v>
      </c>
    </row>
    <row r="404" spans="1:2" x14ac:dyDescent="0.25">
      <c r="A404" s="20">
        <f t="shared" si="7"/>
        <v>600</v>
      </c>
      <c r="B404" s="26">
        <v>114.4</v>
      </c>
    </row>
    <row r="405" spans="1:2" x14ac:dyDescent="0.25">
      <c r="A405" s="20">
        <f t="shared" si="7"/>
        <v>601</v>
      </c>
      <c r="B405" s="26">
        <v>114.8</v>
      </c>
    </row>
    <row r="406" spans="1:2" x14ac:dyDescent="0.25">
      <c r="A406" s="20">
        <f t="shared" si="7"/>
        <v>602</v>
      </c>
      <c r="B406" s="26">
        <v>115.2</v>
      </c>
    </row>
    <row r="407" spans="1:2" x14ac:dyDescent="0.25">
      <c r="A407" s="20">
        <f t="shared" si="7"/>
        <v>603</v>
      </c>
      <c r="B407" s="26">
        <v>115.6</v>
      </c>
    </row>
    <row r="408" spans="1:2" x14ac:dyDescent="0.25">
      <c r="A408" s="20">
        <f t="shared" si="7"/>
        <v>604</v>
      </c>
      <c r="B408" s="26">
        <v>116</v>
      </c>
    </row>
    <row r="409" spans="1:2" x14ac:dyDescent="0.25">
      <c r="A409" s="20">
        <f t="shared" si="7"/>
        <v>605</v>
      </c>
      <c r="B409" s="26">
        <v>116.4</v>
      </c>
    </row>
    <row r="410" spans="1:2" x14ac:dyDescent="0.25">
      <c r="A410" s="20">
        <f t="shared" si="7"/>
        <v>606</v>
      </c>
      <c r="B410" s="26">
        <v>116.8</v>
      </c>
    </row>
    <row r="411" spans="1:2" x14ac:dyDescent="0.25">
      <c r="A411" s="20">
        <f t="shared" si="7"/>
        <v>607</v>
      </c>
      <c r="B411" s="26">
        <v>117.2</v>
      </c>
    </row>
    <row r="412" spans="1:2" x14ac:dyDescent="0.25">
      <c r="A412" s="20">
        <f t="shared" si="7"/>
        <v>608</v>
      </c>
      <c r="B412" s="26">
        <v>117.6</v>
      </c>
    </row>
    <row r="413" spans="1:2" x14ac:dyDescent="0.25">
      <c r="A413" s="20">
        <f t="shared" si="7"/>
        <v>609</v>
      </c>
      <c r="B413" s="26">
        <v>118</v>
      </c>
    </row>
    <row r="414" spans="1:2" x14ac:dyDescent="0.25">
      <c r="A414" s="20">
        <f t="shared" si="7"/>
        <v>610</v>
      </c>
      <c r="B414" s="26">
        <v>118.4</v>
      </c>
    </row>
    <row r="415" spans="1:2" x14ac:dyDescent="0.25">
      <c r="A415" s="20">
        <f t="shared" si="7"/>
        <v>611</v>
      </c>
      <c r="B415" s="26">
        <v>118.8</v>
      </c>
    </row>
    <row r="416" spans="1:2" x14ac:dyDescent="0.25">
      <c r="A416" s="20">
        <f t="shared" si="7"/>
        <v>612</v>
      </c>
      <c r="B416" s="26">
        <v>119.2</v>
      </c>
    </row>
    <row r="417" spans="1:2" x14ac:dyDescent="0.25">
      <c r="A417" s="20">
        <f t="shared" si="7"/>
        <v>613</v>
      </c>
      <c r="B417" s="26">
        <v>119.6</v>
      </c>
    </row>
    <row r="418" spans="1:2" x14ac:dyDescent="0.25">
      <c r="A418" s="20">
        <f t="shared" si="7"/>
        <v>614</v>
      </c>
      <c r="B418" s="26">
        <v>120</v>
      </c>
    </row>
    <row r="419" spans="1:2" x14ac:dyDescent="0.25">
      <c r="A419" s="20">
        <f t="shared" si="7"/>
        <v>615</v>
      </c>
      <c r="B419" s="26">
        <v>120.4</v>
      </c>
    </row>
    <row r="420" spans="1:2" x14ac:dyDescent="0.25">
      <c r="A420" s="20">
        <f t="shared" si="7"/>
        <v>616</v>
      </c>
      <c r="B420" s="26">
        <v>120.8</v>
      </c>
    </row>
    <row r="421" spans="1:2" x14ac:dyDescent="0.25">
      <c r="A421" s="20">
        <f t="shared" si="7"/>
        <v>617</v>
      </c>
      <c r="B421" s="26">
        <v>121.2</v>
      </c>
    </row>
    <row r="422" spans="1:2" x14ac:dyDescent="0.25">
      <c r="A422" s="20">
        <f t="shared" si="7"/>
        <v>618</v>
      </c>
      <c r="B422" s="26">
        <v>121.6</v>
      </c>
    </row>
    <row r="423" spans="1:2" x14ac:dyDescent="0.25">
      <c r="A423" s="20">
        <f t="shared" si="7"/>
        <v>619</v>
      </c>
      <c r="B423" s="26">
        <v>122</v>
      </c>
    </row>
    <row r="424" spans="1:2" x14ac:dyDescent="0.25">
      <c r="A424" s="20">
        <f t="shared" si="7"/>
        <v>620</v>
      </c>
      <c r="B424" s="26">
        <v>122.4</v>
      </c>
    </row>
    <row r="425" spans="1:2" x14ac:dyDescent="0.25">
      <c r="A425" s="20">
        <f t="shared" si="7"/>
        <v>621</v>
      </c>
      <c r="B425" s="26">
        <v>122.8</v>
      </c>
    </row>
    <row r="426" spans="1:2" x14ac:dyDescent="0.25">
      <c r="A426" s="20">
        <f t="shared" si="7"/>
        <v>622</v>
      </c>
      <c r="B426" s="26">
        <v>123.2</v>
      </c>
    </row>
    <row r="427" spans="1:2" x14ac:dyDescent="0.25">
      <c r="A427" s="20">
        <f t="shared" si="7"/>
        <v>623</v>
      </c>
      <c r="B427" s="26">
        <v>123.6</v>
      </c>
    </row>
    <row r="428" spans="1:2" x14ac:dyDescent="0.25">
      <c r="A428" s="20">
        <f t="shared" si="7"/>
        <v>624</v>
      </c>
      <c r="B428" s="26">
        <v>124</v>
      </c>
    </row>
    <row r="429" spans="1:2" x14ac:dyDescent="0.25">
      <c r="A429" s="20">
        <f t="shared" si="7"/>
        <v>625</v>
      </c>
      <c r="B429" s="26">
        <v>124.4</v>
      </c>
    </row>
    <row r="430" spans="1:2" x14ac:dyDescent="0.25">
      <c r="A430" s="20">
        <f t="shared" si="7"/>
        <v>626</v>
      </c>
      <c r="B430" s="26">
        <v>124.8</v>
      </c>
    </row>
    <row r="431" spans="1:2" x14ac:dyDescent="0.25">
      <c r="A431" s="20">
        <f t="shared" si="7"/>
        <v>627</v>
      </c>
      <c r="B431" s="26">
        <v>125.2</v>
      </c>
    </row>
    <row r="432" spans="1:2" x14ac:dyDescent="0.25">
      <c r="A432" s="20">
        <f t="shared" si="7"/>
        <v>628</v>
      </c>
      <c r="B432" s="26">
        <v>125.6</v>
      </c>
    </row>
    <row r="433" spans="1:2" x14ac:dyDescent="0.25">
      <c r="A433" s="20">
        <f t="shared" si="7"/>
        <v>629</v>
      </c>
      <c r="B433" s="26">
        <v>126</v>
      </c>
    </row>
    <row r="434" spans="1:2" x14ac:dyDescent="0.25">
      <c r="A434" s="20">
        <f t="shared" si="7"/>
        <v>630</v>
      </c>
      <c r="B434" s="26">
        <v>126.4</v>
      </c>
    </row>
    <row r="435" spans="1:2" x14ac:dyDescent="0.25">
      <c r="A435" s="20">
        <f t="shared" si="7"/>
        <v>631</v>
      </c>
      <c r="B435" s="26">
        <v>126.8</v>
      </c>
    </row>
    <row r="436" spans="1:2" x14ac:dyDescent="0.25">
      <c r="A436" s="20">
        <f t="shared" si="7"/>
        <v>632</v>
      </c>
      <c r="B436" s="26">
        <v>127.2</v>
      </c>
    </row>
    <row r="437" spans="1:2" x14ac:dyDescent="0.25">
      <c r="A437" s="20">
        <f t="shared" si="7"/>
        <v>633</v>
      </c>
      <c r="B437" s="26">
        <v>127.6</v>
      </c>
    </row>
    <row r="438" spans="1:2" x14ac:dyDescent="0.25">
      <c r="A438" s="20">
        <f t="shared" si="7"/>
        <v>634</v>
      </c>
      <c r="B438" s="26">
        <v>128</v>
      </c>
    </row>
    <row r="439" spans="1:2" x14ac:dyDescent="0.25">
      <c r="A439" s="20">
        <f t="shared" si="7"/>
        <v>635</v>
      </c>
      <c r="B439" s="26">
        <v>128.4</v>
      </c>
    </row>
    <row r="440" spans="1:2" x14ac:dyDescent="0.25">
      <c r="A440" s="20">
        <f t="shared" ref="A440:A503" si="8">A439+1</f>
        <v>636</v>
      </c>
      <c r="B440" s="26">
        <v>128.80000000000001</v>
      </c>
    </row>
    <row r="441" spans="1:2" x14ac:dyDescent="0.25">
      <c r="A441" s="20">
        <f t="shared" si="8"/>
        <v>637</v>
      </c>
      <c r="B441" s="26">
        <v>129.19999999999999</v>
      </c>
    </row>
    <row r="442" spans="1:2" x14ac:dyDescent="0.25">
      <c r="A442" s="20">
        <f t="shared" si="8"/>
        <v>638</v>
      </c>
      <c r="B442" s="26">
        <v>129.6</v>
      </c>
    </row>
    <row r="443" spans="1:2" x14ac:dyDescent="0.25">
      <c r="A443" s="20">
        <f t="shared" si="8"/>
        <v>639</v>
      </c>
      <c r="B443" s="26">
        <v>130</v>
      </c>
    </row>
    <row r="444" spans="1:2" x14ac:dyDescent="0.25">
      <c r="A444" s="20">
        <f t="shared" si="8"/>
        <v>640</v>
      </c>
      <c r="B444" s="26">
        <v>130.4</v>
      </c>
    </row>
    <row r="445" spans="1:2" x14ac:dyDescent="0.25">
      <c r="A445" s="20">
        <f t="shared" si="8"/>
        <v>641</v>
      </c>
      <c r="B445" s="26">
        <v>130.80000000000001</v>
      </c>
    </row>
    <row r="446" spans="1:2" x14ac:dyDescent="0.25">
      <c r="A446" s="20">
        <f t="shared" si="8"/>
        <v>642</v>
      </c>
      <c r="B446" s="26">
        <v>131.19999999999999</v>
      </c>
    </row>
    <row r="447" spans="1:2" x14ac:dyDescent="0.25">
      <c r="A447" s="20">
        <f t="shared" si="8"/>
        <v>643</v>
      </c>
      <c r="B447" s="26">
        <v>131.6</v>
      </c>
    </row>
    <row r="448" spans="1:2" x14ac:dyDescent="0.25">
      <c r="A448" s="20">
        <f t="shared" si="8"/>
        <v>644</v>
      </c>
      <c r="B448" s="26">
        <v>132</v>
      </c>
    </row>
    <row r="449" spans="1:2" x14ac:dyDescent="0.25">
      <c r="A449" s="20">
        <f t="shared" si="8"/>
        <v>645</v>
      </c>
      <c r="B449" s="26">
        <v>132.4</v>
      </c>
    </row>
    <row r="450" spans="1:2" x14ac:dyDescent="0.25">
      <c r="A450" s="20">
        <f t="shared" si="8"/>
        <v>646</v>
      </c>
      <c r="B450" s="26">
        <v>132.80000000000001</v>
      </c>
    </row>
    <row r="451" spans="1:2" x14ac:dyDescent="0.25">
      <c r="A451" s="20">
        <f t="shared" si="8"/>
        <v>647</v>
      </c>
      <c r="B451" s="26">
        <v>133.19999999999999</v>
      </c>
    </row>
    <row r="452" spans="1:2" x14ac:dyDescent="0.25">
      <c r="A452" s="20">
        <f t="shared" si="8"/>
        <v>648</v>
      </c>
      <c r="B452" s="26">
        <v>133.6</v>
      </c>
    </row>
    <row r="453" spans="1:2" x14ac:dyDescent="0.25">
      <c r="A453" s="20">
        <f t="shared" si="8"/>
        <v>649</v>
      </c>
      <c r="B453" s="26">
        <v>134</v>
      </c>
    </row>
    <row r="454" spans="1:2" x14ac:dyDescent="0.25">
      <c r="A454" s="20">
        <f t="shared" si="8"/>
        <v>650</v>
      </c>
      <c r="B454" s="26">
        <v>134.4</v>
      </c>
    </row>
    <row r="455" spans="1:2" x14ac:dyDescent="0.25">
      <c r="A455" s="20">
        <f t="shared" si="8"/>
        <v>651</v>
      </c>
      <c r="B455" s="26">
        <v>134.80000000000001</v>
      </c>
    </row>
    <row r="456" spans="1:2" x14ac:dyDescent="0.25">
      <c r="A456" s="20">
        <f t="shared" si="8"/>
        <v>652</v>
      </c>
      <c r="B456" s="26">
        <v>135.19999999999999</v>
      </c>
    </row>
    <row r="457" spans="1:2" x14ac:dyDescent="0.25">
      <c r="A457" s="20">
        <f t="shared" si="8"/>
        <v>653</v>
      </c>
      <c r="B457" s="26">
        <v>135.6</v>
      </c>
    </row>
    <row r="458" spans="1:2" x14ac:dyDescent="0.25">
      <c r="A458" s="20">
        <f t="shared" si="8"/>
        <v>654</v>
      </c>
      <c r="B458" s="26">
        <v>136</v>
      </c>
    </row>
    <row r="459" spans="1:2" x14ac:dyDescent="0.25">
      <c r="A459" s="20">
        <f t="shared" si="8"/>
        <v>655</v>
      </c>
      <c r="B459" s="26">
        <v>136.4</v>
      </c>
    </row>
    <row r="460" spans="1:2" x14ac:dyDescent="0.25">
      <c r="A460" s="20">
        <f t="shared" si="8"/>
        <v>656</v>
      </c>
      <c r="B460" s="26">
        <v>136.80000000000001</v>
      </c>
    </row>
    <row r="461" spans="1:2" x14ac:dyDescent="0.25">
      <c r="A461" s="20">
        <f t="shared" si="8"/>
        <v>657</v>
      </c>
      <c r="B461" s="26">
        <v>137.19999999999999</v>
      </c>
    </row>
    <row r="462" spans="1:2" x14ac:dyDescent="0.25">
      <c r="A462" s="20">
        <f t="shared" si="8"/>
        <v>658</v>
      </c>
      <c r="B462" s="26">
        <v>137.6</v>
      </c>
    </row>
    <row r="463" spans="1:2" x14ac:dyDescent="0.25">
      <c r="A463" s="20">
        <f t="shared" si="8"/>
        <v>659</v>
      </c>
      <c r="B463" s="26">
        <v>138</v>
      </c>
    </row>
    <row r="464" spans="1:2" x14ac:dyDescent="0.25">
      <c r="A464" s="20">
        <f t="shared" si="8"/>
        <v>660</v>
      </c>
      <c r="B464" s="26">
        <v>138.4</v>
      </c>
    </row>
    <row r="465" spans="1:2" x14ac:dyDescent="0.25">
      <c r="A465" s="20">
        <f t="shared" si="8"/>
        <v>661</v>
      </c>
      <c r="B465" s="26">
        <v>138.80000000000001</v>
      </c>
    </row>
    <row r="466" spans="1:2" x14ac:dyDescent="0.25">
      <c r="A466" s="20">
        <f t="shared" si="8"/>
        <v>662</v>
      </c>
      <c r="B466" s="26">
        <v>139.19999999999999</v>
      </c>
    </row>
    <row r="467" spans="1:2" x14ac:dyDescent="0.25">
      <c r="A467" s="20">
        <f t="shared" si="8"/>
        <v>663</v>
      </c>
      <c r="B467" s="26">
        <v>139.6</v>
      </c>
    </row>
    <row r="468" spans="1:2" x14ac:dyDescent="0.25">
      <c r="A468" s="20">
        <f t="shared" si="8"/>
        <v>664</v>
      </c>
      <c r="B468" s="26">
        <v>140</v>
      </c>
    </row>
    <row r="469" spans="1:2" x14ac:dyDescent="0.25">
      <c r="A469" s="20">
        <f t="shared" si="8"/>
        <v>665</v>
      </c>
      <c r="B469" s="26">
        <v>140.4</v>
      </c>
    </row>
    <row r="470" spans="1:2" x14ac:dyDescent="0.25">
      <c r="A470" s="20">
        <f t="shared" si="8"/>
        <v>666</v>
      </c>
      <c r="B470" s="26">
        <v>140.80000000000001</v>
      </c>
    </row>
    <row r="471" spans="1:2" x14ac:dyDescent="0.25">
      <c r="A471" s="20">
        <f t="shared" si="8"/>
        <v>667</v>
      </c>
      <c r="B471" s="26">
        <v>141.19999999999999</v>
      </c>
    </row>
    <row r="472" spans="1:2" x14ac:dyDescent="0.25">
      <c r="A472" s="20">
        <f t="shared" si="8"/>
        <v>668</v>
      </c>
      <c r="B472" s="26">
        <v>141.6</v>
      </c>
    </row>
    <row r="473" spans="1:2" x14ac:dyDescent="0.25">
      <c r="A473" s="20">
        <f t="shared" si="8"/>
        <v>669</v>
      </c>
      <c r="B473" s="26">
        <v>142</v>
      </c>
    </row>
    <row r="474" spans="1:2" x14ac:dyDescent="0.25">
      <c r="A474" s="20">
        <f t="shared" si="8"/>
        <v>670</v>
      </c>
      <c r="B474" s="26">
        <v>142.4</v>
      </c>
    </row>
    <row r="475" spans="1:2" x14ac:dyDescent="0.25">
      <c r="A475" s="20">
        <f t="shared" si="8"/>
        <v>671</v>
      </c>
      <c r="B475" s="26">
        <v>142.80000000000001</v>
      </c>
    </row>
    <row r="476" spans="1:2" x14ac:dyDescent="0.25">
      <c r="A476" s="20">
        <f t="shared" si="8"/>
        <v>672</v>
      </c>
      <c r="B476" s="26">
        <v>143.19999999999999</v>
      </c>
    </row>
    <row r="477" spans="1:2" x14ac:dyDescent="0.25">
      <c r="A477" s="20">
        <f t="shared" si="8"/>
        <v>673</v>
      </c>
      <c r="B477" s="26">
        <v>143.6</v>
      </c>
    </row>
    <row r="478" spans="1:2" x14ac:dyDescent="0.25">
      <c r="A478" s="20">
        <f t="shared" si="8"/>
        <v>674</v>
      </c>
      <c r="B478" s="26">
        <v>144</v>
      </c>
    </row>
    <row r="479" spans="1:2" x14ac:dyDescent="0.25">
      <c r="A479" s="20">
        <f t="shared" si="8"/>
        <v>675</v>
      </c>
      <c r="B479" s="26">
        <v>144.4</v>
      </c>
    </row>
    <row r="480" spans="1:2" x14ac:dyDescent="0.25">
      <c r="A480" s="20">
        <f t="shared" si="8"/>
        <v>676</v>
      </c>
      <c r="B480" s="26">
        <v>144.80000000000001</v>
      </c>
    </row>
    <row r="481" spans="1:2" x14ac:dyDescent="0.25">
      <c r="A481" s="20">
        <f t="shared" si="8"/>
        <v>677</v>
      </c>
      <c r="B481" s="26">
        <v>145.19999999999999</v>
      </c>
    </row>
    <row r="482" spans="1:2" x14ac:dyDescent="0.25">
      <c r="A482" s="20">
        <f t="shared" si="8"/>
        <v>678</v>
      </c>
      <c r="B482" s="26">
        <v>145.6</v>
      </c>
    </row>
    <row r="483" spans="1:2" x14ac:dyDescent="0.25">
      <c r="A483" s="20">
        <f t="shared" si="8"/>
        <v>679</v>
      </c>
      <c r="B483" s="26">
        <v>146</v>
      </c>
    </row>
    <row r="484" spans="1:2" x14ac:dyDescent="0.25">
      <c r="A484" s="20">
        <f t="shared" si="8"/>
        <v>680</v>
      </c>
      <c r="B484" s="26">
        <v>146.4</v>
      </c>
    </row>
    <row r="485" spans="1:2" x14ac:dyDescent="0.25">
      <c r="A485" s="20">
        <f t="shared" si="8"/>
        <v>681</v>
      </c>
      <c r="B485" s="26">
        <v>146.80000000000001</v>
      </c>
    </row>
    <row r="486" spans="1:2" x14ac:dyDescent="0.25">
      <c r="A486" s="20">
        <f t="shared" si="8"/>
        <v>682</v>
      </c>
      <c r="B486" s="26">
        <v>147.19999999999999</v>
      </c>
    </row>
    <row r="487" spans="1:2" x14ac:dyDescent="0.25">
      <c r="A487" s="20">
        <f t="shared" si="8"/>
        <v>683</v>
      </c>
      <c r="B487" s="26">
        <v>147.6</v>
      </c>
    </row>
    <row r="488" spans="1:2" x14ac:dyDescent="0.25">
      <c r="A488" s="20">
        <f t="shared" si="8"/>
        <v>684</v>
      </c>
      <c r="B488" s="26">
        <v>148</v>
      </c>
    </row>
    <row r="489" spans="1:2" x14ac:dyDescent="0.25">
      <c r="A489" s="20">
        <f t="shared" si="8"/>
        <v>685</v>
      </c>
      <c r="B489" s="26">
        <v>148.4</v>
      </c>
    </row>
    <row r="490" spans="1:2" x14ac:dyDescent="0.25">
      <c r="A490" s="20">
        <f t="shared" si="8"/>
        <v>686</v>
      </c>
      <c r="B490" s="26">
        <v>148.80000000000001</v>
      </c>
    </row>
    <row r="491" spans="1:2" x14ac:dyDescent="0.25">
      <c r="A491" s="20">
        <f t="shared" si="8"/>
        <v>687</v>
      </c>
      <c r="B491" s="26">
        <v>149.19999999999999</v>
      </c>
    </row>
    <row r="492" spans="1:2" x14ac:dyDescent="0.25">
      <c r="A492" s="20">
        <f t="shared" si="8"/>
        <v>688</v>
      </c>
      <c r="B492" s="26">
        <v>149.6</v>
      </c>
    </row>
    <row r="493" spans="1:2" x14ac:dyDescent="0.25">
      <c r="A493" s="20">
        <f t="shared" si="8"/>
        <v>689</v>
      </c>
      <c r="B493" s="26">
        <v>150</v>
      </c>
    </row>
    <row r="494" spans="1:2" x14ac:dyDescent="0.25">
      <c r="A494" s="20">
        <f t="shared" si="8"/>
        <v>690</v>
      </c>
      <c r="B494" s="26">
        <v>150.4</v>
      </c>
    </row>
    <row r="495" spans="1:2" x14ac:dyDescent="0.25">
      <c r="A495" s="20">
        <f t="shared" si="8"/>
        <v>691</v>
      </c>
      <c r="B495" s="26">
        <v>150.80000000000001</v>
      </c>
    </row>
    <row r="496" spans="1:2" x14ac:dyDescent="0.25">
      <c r="A496" s="20">
        <f t="shared" si="8"/>
        <v>692</v>
      </c>
      <c r="B496" s="26">
        <v>151.19999999999999</v>
      </c>
    </row>
    <row r="497" spans="1:2" x14ac:dyDescent="0.25">
      <c r="A497" s="20">
        <f t="shared" si="8"/>
        <v>693</v>
      </c>
      <c r="B497" s="26">
        <v>151.6</v>
      </c>
    </row>
    <row r="498" spans="1:2" x14ac:dyDescent="0.25">
      <c r="A498" s="20">
        <f t="shared" si="8"/>
        <v>694</v>
      </c>
      <c r="B498" s="26">
        <v>152</v>
      </c>
    </row>
    <row r="499" spans="1:2" x14ac:dyDescent="0.25">
      <c r="A499" s="20">
        <f t="shared" si="8"/>
        <v>695</v>
      </c>
      <c r="B499" s="26">
        <v>152.4</v>
      </c>
    </row>
    <row r="500" spans="1:2" x14ac:dyDescent="0.25">
      <c r="A500" s="20">
        <f t="shared" si="8"/>
        <v>696</v>
      </c>
      <c r="B500" s="26">
        <v>152.80000000000001</v>
      </c>
    </row>
    <row r="501" spans="1:2" x14ac:dyDescent="0.25">
      <c r="A501" s="20">
        <f t="shared" si="8"/>
        <v>697</v>
      </c>
      <c r="B501" s="26">
        <v>153.19999999999999</v>
      </c>
    </row>
    <row r="502" spans="1:2" x14ac:dyDescent="0.25">
      <c r="A502" s="20">
        <f t="shared" si="8"/>
        <v>698</v>
      </c>
      <c r="B502" s="26">
        <v>153.6</v>
      </c>
    </row>
    <row r="503" spans="1:2" x14ac:dyDescent="0.25">
      <c r="A503" s="20">
        <f t="shared" si="8"/>
        <v>699</v>
      </c>
      <c r="B503" s="26">
        <v>154</v>
      </c>
    </row>
    <row r="504" spans="1:2" x14ac:dyDescent="0.25">
      <c r="A504" s="20">
        <f t="shared" ref="A504:A556" si="9">A503+1</f>
        <v>700</v>
      </c>
      <c r="B504" s="26">
        <v>154.4</v>
      </c>
    </row>
    <row r="505" spans="1:2" x14ac:dyDescent="0.25">
      <c r="A505" s="20">
        <f t="shared" si="9"/>
        <v>701</v>
      </c>
      <c r="B505" s="26">
        <v>154.80000000000001</v>
      </c>
    </row>
    <row r="506" spans="1:2" x14ac:dyDescent="0.25">
      <c r="A506" s="20">
        <f t="shared" si="9"/>
        <v>702</v>
      </c>
      <c r="B506" s="26">
        <v>155.19999999999999</v>
      </c>
    </row>
    <row r="507" spans="1:2" x14ac:dyDescent="0.25">
      <c r="A507" s="20">
        <f t="shared" si="9"/>
        <v>703</v>
      </c>
      <c r="B507" s="26">
        <v>155.6</v>
      </c>
    </row>
    <row r="508" spans="1:2" x14ac:dyDescent="0.25">
      <c r="A508" s="20">
        <f t="shared" si="9"/>
        <v>704</v>
      </c>
      <c r="B508" s="26">
        <v>156</v>
      </c>
    </row>
    <row r="509" spans="1:2" x14ac:dyDescent="0.25">
      <c r="A509" s="20">
        <f t="shared" si="9"/>
        <v>705</v>
      </c>
      <c r="B509" s="26">
        <v>156.4</v>
      </c>
    </row>
    <row r="510" spans="1:2" x14ac:dyDescent="0.25">
      <c r="A510" s="20">
        <f t="shared" si="9"/>
        <v>706</v>
      </c>
      <c r="B510" s="26">
        <v>156.80000000000001</v>
      </c>
    </row>
    <row r="511" spans="1:2" x14ac:dyDescent="0.25">
      <c r="A511" s="20">
        <f t="shared" si="9"/>
        <v>707</v>
      </c>
      <c r="B511" s="26">
        <v>157.19999999999999</v>
      </c>
    </row>
    <row r="512" spans="1:2" x14ac:dyDescent="0.25">
      <c r="A512" s="20">
        <f t="shared" si="9"/>
        <v>708</v>
      </c>
      <c r="B512" s="26">
        <v>157.6</v>
      </c>
    </row>
    <row r="513" spans="1:2" x14ac:dyDescent="0.25">
      <c r="A513" s="20">
        <f t="shared" si="9"/>
        <v>709</v>
      </c>
      <c r="B513" s="26">
        <v>158</v>
      </c>
    </row>
    <row r="514" spans="1:2" x14ac:dyDescent="0.25">
      <c r="A514" s="20">
        <f t="shared" si="9"/>
        <v>710</v>
      </c>
      <c r="B514" s="26">
        <v>158.4</v>
      </c>
    </row>
    <row r="515" spans="1:2" x14ac:dyDescent="0.25">
      <c r="A515" s="20">
        <f t="shared" si="9"/>
        <v>711</v>
      </c>
      <c r="B515" s="26">
        <v>158.80000000000001</v>
      </c>
    </row>
    <row r="516" spans="1:2" x14ac:dyDescent="0.25">
      <c r="A516" s="20">
        <f t="shared" si="9"/>
        <v>712</v>
      </c>
      <c r="B516" s="26">
        <v>159.19999999999999</v>
      </c>
    </row>
    <row r="517" spans="1:2" x14ac:dyDescent="0.25">
      <c r="A517" s="20">
        <f t="shared" si="9"/>
        <v>713</v>
      </c>
      <c r="B517" s="26">
        <v>159.6</v>
      </c>
    </row>
    <row r="518" spans="1:2" x14ac:dyDescent="0.25">
      <c r="A518" s="20">
        <f t="shared" si="9"/>
        <v>714</v>
      </c>
      <c r="B518" s="26">
        <v>160</v>
      </c>
    </row>
    <row r="519" spans="1:2" x14ac:dyDescent="0.25">
      <c r="A519" s="20">
        <f t="shared" si="9"/>
        <v>715</v>
      </c>
      <c r="B519" s="26">
        <v>160.4</v>
      </c>
    </row>
    <row r="520" spans="1:2" x14ac:dyDescent="0.25">
      <c r="A520" s="20">
        <f t="shared" si="9"/>
        <v>716</v>
      </c>
      <c r="B520" s="26">
        <v>160.80000000000001</v>
      </c>
    </row>
    <row r="521" spans="1:2" x14ac:dyDescent="0.25">
      <c r="A521" s="20">
        <f t="shared" si="9"/>
        <v>717</v>
      </c>
      <c r="B521" s="26">
        <v>161.19999999999999</v>
      </c>
    </row>
    <row r="522" spans="1:2" x14ac:dyDescent="0.25">
      <c r="A522" s="20">
        <f t="shared" si="9"/>
        <v>718</v>
      </c>
      <c r="B522" s="26">
        <v>161.6</v>
      </c>
    </row>
    <row r="523" spans="1:2" x14ac:dyDescent="0.25">
      <c r="A523" s="20">
        <f t="shared" si="9"/>
        <v>719</v>
      </c>
      <c r="B523" s="26">
        <v>162</v>
      </c>
    </row>
    <row r="524" spans="1:2" x14ac:dyDescent="0.25">
      <c r="A524" s="20">
        <f t="shared" si="9"/>
        <v>720</v>
      </c>
      <c r="B524" s="26">
        <v>162.4</v>
      </c>
    </row>
    <row r="525" spans="1:2" x14ac:dyDescent="0.25">
      <c r="A525" s="20">
        <f t="shared" si="9"/>
        <v>721</v>
      </c>
      <c r="B525" s="26">
        <v>162.80000000000001</v>
      </c>
    </row>
    <row r="526" spans="1:2" x14ac:dyDescent="0.25">
      <c r="A526" s="20">
        <f t="shared" si="9"/>
        <v>722</v>
      </c>
      <c r="B526" s="26">
        <v>163.19999999999999</v>
      </c>
    </row>
    <row r="527" spans="1:2" x14ac:dyDescent="0.25">
      <c r="A527" s="20">
        <f t="shared" si="9"/>
        <v>723</v>
      </c>
      <c r="B527" s="26">
        <v>163.6</v>
      </c>
    </row>
    <row r="528" spans="1:2" x14ac:dyDescent="0.25">
      <c r="A528" s="20">
        <f t="shared" si="9"/>
        <v>724</v>
      </c>
      <c r="B528" s="26">
        <v>164</v>
      </c>
    </row>
    <row r="529" spans="1:2" x14ac:dyDescent="0.25">
      <c r="A529" s="20">
        <f t="shared" si="9"/>
        <v>725</v>
      </c>
      <c r="B529" s="26">
        <v>164.4</v>
      </c>
    </row>
    <row r="530" spans="1:2" x14ac:dyDescent="0.25">
      <c r="A530" s="20">
        <f t="shared" si="9"/>
        <v>726</v>
      </c>
      <c r="B530" s="26">
        <v>164.8</v>
      </c>
    </row>
    <row r="531" spans="1:2" x14ac:dyDescent="0.25">
      <c r="A531" s="20">
        <f t="shared" si="9"/>
        <v>727</v>
      </c>
      <c r="B531" s="26">
        <v>165.2</v>
      </c>
    </row>
    <row r="532" spans="1:2" x14ac:dyDescent="0.25">
      <c r="A532" s="20">
        <f t="shared" si="9"/>
        <v>728</v>
      </c>
      <c r="B532" s="26">
        <v>165.6</v>
      </c>
    </row>
    <row r="533" spans="1:2" x14ac:dyDescent="0.25">
      <c r="A533" s="20">
        <f t="shared" si="9"/>
        <v>729</v>
      </c>
      <c r="B533" s="26">
        <v>166</v>
      </c>
    </row>
    <row r="534" spans="1:2" x14ac:dyDescent="0.25">
      <c r="A534" s="20">
        <f t="shared" si="9"/>
        <v>730</v>
      </c>
      <c r="B534" s="26">
        <v>166.4</v>
      </c>
    </row>
    <row r="535" spans="1:2" x14ac:dyDescent="0.25">
      <c r="A535" s="20">
        <f t="shared" si="9"/>
        <v>731</v>
      </c>
      <c r="B535" s="26">
        <v>166.8</v>
      </c>
    </row>
    <row r="536" spans="1:2" x14ac:dyDescent="0.25">
      <c r="A536" s="20">
        <f t="shared" si="9"/>
        <v>732</v>
      </c>
      <c r="B536" s="26">
        <v>167.2</v>
      </c>
    </row>
    <row r="537" spans="1:2" x14ac:dyDescent="0.25">
      <c r="A537" s="20">
        <f t="shared" si="9"/>
        <v>733</v>
      </c>
      <c r="B537" s="26">
        <v>167.6</v>
      </c>
    </row>
    <row r="538" spans="1:2" x14ac:dyDescent="0.25">
      <c r="A538" s="20">
        <f t="shared" si="9"/>
        <v>734</v>
      </c>
      <c r="B538" s="26">
        <v>168</v>
      </c>
    </row>
    <row r="539" spans="1:2" x14ac:dyDescent="0.25">
      <c r="A539" s="20">
        <f t="shared" si="9"/>
        <v>735</v>
      </c>
      <c r="B539" s="26">
        <v>168.4</v>
      </c>
    </row>
    <row r="540" spans="1:2" x14ac:dyDescent="0.25">
      <c r="A540" s="20">
        <f t="shared" si="9"/>
        <v>736</v>
      </c>
      <c r="B540" s="26">
        <v>168.8</v>
      </c>
    </row>
    <row r="541" spans="1:2" x14ac:dyDescent="0.25">
      <c r="A541" s="20">
        <f t="shared" si="9"/>
        <v>737</v>
      </c>
      <c r="B541" s="26">
        <v>169.2</v>
      </c>
    </row>
    <row r="542" spans="1:2" x14ac:dyDescent="0.25">
      <c r="A542" s="20">
        <f t="shared" si="9"/>
        <v>738</v>
      </c>
      <c r="B542" s="26">
        <v>169.6</v>
      </c>
    </row>
    <row r="543" spans="1:2" x14ac:dyDescent="0.25">
      <c r="A543" s="20">
        <f t="shared" si="9"/>
        <v>739</v>
      </c>
      <c r="B543" s="26">
        <v>170</v>
      </c>
    </row>
    <row r="544" spans="1:2" x14ac:dyDescent="0.25">
      <c r="A544" s="20">
        <f t="shared" si="9"/>
        <v>740</v>
      </c>
      <c r="B544" s="26">
        <v>170.4</v>
      </c>
    </row>
    <row r="545" spans="1:2" x14ac:dyDescent="0.25">
      <c r="A545" s="20">
        <f t="shared" si="9"/>
        <v>741</v>
      </c>
      <c r="B545" s="26">
        <v>170.8</v>
      </c>
    </row>
    <row r="546" spans="1:2" x14ac:dyDescent="0.25">
      <c r="A546" s="20">
        <f t="shared" si="9"/>
        <v>742</v>
      </c>
      <c r="B546" s="26">
        <v>171.2</v>
      </c>
    </row>
    <row r="547" spans="1:2" x14ac:dyDescent="0.25">
      <c r="A547" s="20">
        <f t="shared" si="9"/>
        <v>743</v>
      </c>
      <c r="B547" s="26">
        <v>171.6</v>
      </c>
    </row>
    <row r="548" spans="1:2" x14ac:dyDescent="0.25">
      <c r="A548" s="20">
        <f t="shared" si="9"/>
        <v>744</v>
      </c>
      <c r="B548" s="26">
        <v>172</v>
      </c>
    </row>
    <row r="549" spans="1:2" x14ac:dyDescent="0.25">
      <c r="A549" s="20">
        <f t="shared" si="9"/>
        <v>745</v>
      </c>
      <c r="B549" s="26">
        <v>172.4</v>
      </c>
    </row>
    <row r="550" spans="1:2" x14ac:dyDescent="0.25">
      <c r="A550" s="20">
        <f t="shared" si="9"/>
        <v>746</v>
      </c>
      <c r="B550" s="26">
        <v>172.8</v>
      </c>
    </row>
    <row r="551" spans="1:2" x14ac:dyDescent="0.25">
      <c r="A551" s="20">
        <f t="shared" si="9"/>
        <v>747</v>
      </c>
      <c r="B551" s="26">
        <v>173.2</v>
      </c>
    </row>
    <row r="552" spans="1:2" x14ac:dyDescent="0.25">
      <c r="A552" s="20">
        <f t="shared" si="9"/>
        <v>748</v>
      </c>
      <c r="B552" s="26">
        <v>173.6</v>
      </c>
    </row>
    <row r="553" spans="1:2" x14ac:dyDescent="0.25">
      <c r="A553" s="20">
        <f t="shared" si="9"/>
        <v>749</v>
      </c>
      <c r="B553" s="26">
        <v>174</v>
      </c>
    </row>
    <row r="554" spans="1:2" x14ac:dyDescent="0.25">
      <c r="A554" s="20">
        <f t="shared" si="9"/>
        <v>750</v>
      </c>
      <c r="B554" s="26">
        <v>174.4</v>
      </c>
    </row>
    <row r="555" spans="1:2" x14ac:dyDescent="0.25">
      <c r="A555" s="20">
        <f t="shared" si="9"/>
        <v>751</v>
      </c>
      <c r="B555" s="26">
        <v>174.8</v>
      </c>
    </row>
    <row r="556" spans="1:2" x14ac:dyDescent="0.25">
      <c r="A556" s="20">
        <f t="shared" si="9"/>
        <v>752</v>
      </c>
      <c r="B556" s="26">
        <v>175.2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6"/>
  <sheetViews>
    <sheetView zoomScale="85" zoomScaleNormal="85" workbookViewId="0">
      <selection activeCell="L14" sqref="L14"/>
    </sheetView>
  </sheetViews>
  <sheetFormatPr defaultColWidth="9.140625" defaultRowHeight="15" x14ac:dyDescent="0.25"/>
  <cols>
    <col min="1" max="2" width="9.42578125" style="14" customWidth="1"/>
    <col min="3" max="3" width="2.7109375" style="14" customWidth="1"/>
    <col min="4" max="5" width="9.42578125" style="14" customWidth="1"/>
    <col min="6" max="6" width="2.7109375" style="14" customWidth="1"/>
    <col min="7" max="8" width="9.42578125" style="14" customWidth="1"/>
    <col min="9" max="9" width="2.7109375" style="14" customWidth="1"/>
    <col min="10" max="11" width="9.42578125" style="14" customWidth="1"/>
    <col min="12" max="16384" width="9.140625" style="15"/>
  </cols>
  <sheetData>
    <row r="1" spans="1:11" ht="21" thickBot="1" x14ac:dyDescent="0.35">
      <c r="A1" s="13" t="s">
        <v>6</v>
      </c>
      <c r="G1" s="22" t="s">
        <v>7</v>
      </c>
      <c r="H1" s="23"/>
      <c r="I1" s="23"/>
      <c r="J1" s="24">
        <f>ROUNDDOWN('XCT (80)'!$G$1,0)</f>
        <v>4</v>
      </c>
      <c r="K1" s="25">
        <f>('XCT (80)'!$G$1-ROUNDDOWN('XCT (80)'!$G$1,0))*100</f>
        <v>8.0000000000000071</v>
      </c>
    </row>
    <row r="3" spans="1:11" x14ac:dyDescent="0.25">
      <c r="A3" s="16">
        <f t="shared" ref="A3:A66" si="0">A4-1</f>
        <v>133</v>
      </c>
      <c r="B3" s="26">
        <f t="shared" ref="B3:B51" si="1">B4-0.4</f>
        <v>-39.999999999999929</v>
      </c>
    </row>
    <row r="4" spans="1:11" x14ac:dyDescent="0.25">
      <c r="A4" s="16">
        <f t="shared" si="0"/>
        <v>134</v>
      </c>
      <c r="B4" s="26">
        <f t="shared" si="1"/>
        <v>-39.59999999999993</v>
      </c>
    </row>
    <row r="5" spans="1:11" x14ac:dyDescent="0.25">
      <c r="A5" s="16">
        <f t="shared" si="0"/>
        <v>135</v>
      </c>
      <c r="B5" s="26">
        <f t="shared" si="1"/>
        <v>-39.199999999999932</v>
      </c>
    </row>
    <row r="6" spans="1:11" x14ac:dyDescent="0.25">
      <c r="A6" s="16">
        <f t="shared" si="0"/>
        <v>136</v>
      </c>
      <c r="B6" s="26">
        <f t="shared" si="1"/>
        <v>-38.799999999999933</v>
      </c>
    </row>
    <row r="7" spans="1:11" x14ac:dyDescent="0.25">
      <c r="A7" s="16">
        <f t="shared" si="0"/>
        <v>137</v>
      </c>
      <c r="B7" s="26">
        <f t="shared" si="1"/>
        <v>-38.399999999999935</v>
      </c>
    </row>
    <row r="8" spans="1:11" x14ac:dyDescent="0.25">
      <c r="A8" s="16">
        <f t="shared" si="0"/>
        <v>138</v>
      </c>
      <c r="B8" s="26">
        <f t="shared" si="1"/>
        <v>-37.999999999999936</v>
      </c>
    </row>
    <row r="9" spans="1:11" x14ac:dyDescent="0.25">
      <c r="A9" s="16">
        <f t="shared" si="0"/>
        <v>139</v>
      </c>
      <c r="B9" s="26">
        <f t="shared" si="1"/>
        <v>-37.599999999999937</v>
      </c>
    </row>
    <row r="10" spans="1:11" x14ac:dyDescent="0.25">
      <c r="A10" s="16">
        <f t="shared" si="0"/>
        <v>140</v>
      </c>
      <c r="B10" s="26">
        <f t="shared" si="1"/>
        <v>-37.199999999999939</v>
      </c>
    </row>
    <row r="11" spans="1:11" x14ac:dyDescent="0.25">
      <c r="A11" s="16">
        <f t="shared" si="0"/>
        <v>141</v>
      </c>
      <c r="B11" s="26">
        <f t="shared" si="1"/>
        <v>-36.79999999999994</v>
      </c>
    </row>
    <row r="12" spans="1:11" x14ac:dyDescent="0.25">
      <c r="A12" s="16">
        <f t="shared" si="0"/>
        <v>142</v>
      </c>
      <c r="B12" s="26">
        <f t="shared" si="1"/>
        <v>-36.399999999999942</v>
      </c>
    </row>
    <row r="13" spans="1:11" x14ac:dyDescent="0.25">
      <c r="A13" s="16">
        <f t="shared" si="0"/>
        <v>143</v>
      </c>
      <c r="B13" s="26">
        <f t="shared" si="1"/>
        <v>-35.999999999999943</v>
      </c>
    </row>
    <row r="14" spans="1:11" x14ac:dyDescent="0.25">
      <c r="A14" s="16">
        <f t="shared" si="0"/>
        <v>144</v>
      </c>
      <c r="B14" s="26">
        <f t="shared" si="1"/>
        <v>-35.599999999999945</v>
      </c>
    </row>
    <row r="15" spans="1:11" x14ac:dyDescent="0.25">
      <c r="A15" s="16">
        <f t="shared" si="0"/>
        <v>145</v>
      </c>
      <c r="B15" s="26">
        <f t="shared" si="1"/>
        <v>-35.199999999999946</v>
      </c>
    </row>
    <row r="16" spans="1:11" x14ac:dyDescent="0.25">
      <c r="A16" s="16">
        <f t="shared" si="0"/>
        <v>146</v>
      </c>
      <c r="B16" s="26">
        <f t="shared" si="1"/>
        <v>-34.799999999999947</v>
      </c>
    </row>
    <row r="17" spans="1:2" x14ac:dyDescent="0.25">
      <c r="A17" s="16">
        <f t="shared" si="0"/>
        <v>147</v>
      </c>
      <c r="B17" s="26">
        <f t="shared" si="1"/>
        <v>-34.399999999999949</v>
      </c>
    </row>
    <row r="18" spans="1:2" x14ac:dyDescent="0.25">
      <c r="A18" s="16">
        <f t="shared" si="0"/>
        <v>148</v>
      </c>
      <c r="B18" s="26">
        <f t="shared" si="1"/>
        <v>-33.99999999999995</v>
      </c>
    </row>
    <row r="19" spans="1:2" x14ac:dyDescent="0.25">
      <c r="A19" s="16">
        <f t="shared" si="0"/>
        <v>149</v>
      </c>
      <c r="B19" s="26">
        <f t="shared" si="1"/>
        <v>-33.599999999999952</v>
      </c>
    </row>
    <row r="20" spans="1:2" x14ac:dyDescent="0.25">
      <c r="A20" s="16">
        <f t="shared" si="0"/>
        <v>150</v>
      </c>
      <c r="B20" s="26">
        <f t="shared" si="1"/>
        <v>-33.199999999999953</v>
      </c>
    </row>
    <row r="21" spans="1:2" x14ac:dyDescent="0.25">
      <c r="A21" s="16">
        <f t="shared" si="0"/>
        <v>151</v>
      </c>
      <c r="B21" s="26">
        <f t="shared" si="1"/>
        <v>-32.799999999999955</v>
      </c>
    </row>
    <row r="22" spans="1:2" x14ac:dyDescent="0.25">
      <c r="A22" s="16">
        <f t="shared" si="0"/>
        <v>152</v>
      </c>
      <c r="B22" s="26">
        <f t="shared" si="1"/>
        <v>-32.399999999999956</v>
      </c>
    </row>
    <row r="23" spans="1:2" x14ac:dyDescent="0.25">
      <c r="A23" s="16">
        <f t="shared" si="0"/>
        <v>153</v>
      </c>
      <c r="B23" s="26">
        <f t="shared" si="1"/>
        <v>-31.999999999999957</v>
      </c>
    </row>
    <row r="24" spans="1:2" x14ac:dyDescent="0.25">
      <c r="A24" s="16">
        <f t="shared" si="0"/>
        <v>154</v>
      </c>
      <c r="B24" s="26">
        <f t="shared" si="1"/>
        <v>-31.599999999999959</v>
      </c>
    </row>
    <row r="25" spans="1:2" x14ac:dyDescent="0.25">
      <c r="A25" s="16">
        <f t="shared" si="0"/>
        <v>155</v>
      </c>
      <c r="B25" s="26">
        <f t="shared" si="1"/>
        <v>-31.19999999999996</v>
      </c>
    </row>
    <row r="26" spans="1:2" x14ac:dyDescent="0.25">
      <c r="A26" s="16">
        <f t="shared" si="0"/>
        <v>156</v>
      </c>
      <c r="B26" s="26">
        <f t="shared" si="1"/>
        <v>-30.799999999999962</v>
      </c>
    </row>
    <row r="27" spans="1:2" x14ac:dyDescent="0.25">
      <c r="A27" s="16">
        <f t="shared" si="0"/>
        <v>157</v>
      </c>
      <c r="B27" s="26">
        <f t="shared" si="1"/>
        <v>-30.399999999999963</v>
      </c>
    </row>
    <row r="28" spans="1:2" x14ac:dyDescent="0.25">
      <c r="A28" s="16">
        <f t="shared" si="0"/>
        <v>158</v>
      </c>
      <c r="B28" s="26">
        <f t="shared" si="1"/>
        <v>-29.999999999999964</v>
      </c>
    </row>
    <row r="29" spans="1:2" x14ac:dyDescent="0.25">
      <c r="A29" s="16">
        <f t="shared" si="0"/>
        <v>159</v>
      </c>
      <c r="B29" s="26">
        <f t="shared" si="1"/>
        <v>-29.599999999999966</v>
      </c>
    </row>
    <row r="30" spans="1:2" x14ac:dyDescent="0.25">
      <c r="A30" s="16">
        <f t="shared" si="0"/>
        <v>160</v>
      </c>
      <c r="B30" s="26">
        <f t="shared" si="1"/>
        <v>-29.199999999999967</v>
      </c>
    </row>
    <row r="31" spans="1:2" x14ac:dyDescent="0.25">
      <c r="A31" s="16">
        <f t="shared" si="0"/>
        <v>161</v>
      </c>
      <c r="B31" s="26">
        <f t="shared" si="1"/>
        <v>-28.799999999999969</v>
      </c>
    </row>
    <row r="32" spans="1:2" x14ac:dyDescent="0.25">
      <c r="A32" s="16">
        <f t="shared" si="0"/>
        <v>162</v>
      </c>
      <c r="B32" s="26">
        <f t="shared" si="1"/>
        <v>-28.39999999999997</v>
      </c>
    </row>
    <row r="33" spans="1:2" x14ac:dyDescent="0.25">
      <c r="A33" s="16">
        <f t="shared" si="0"/>
        <v>163</v>
      </c>
      <c r="B33" s="26">
        <f t="shared" si="1"/>
        <v>-27.999999999999972</v>
      </c>
    </row>
    <row r="34" spans="1:2" x14ac:dyDescent="0.25">
      <c r="A34" s="16">
        <f t="shared" si="0"/>
        <v>164</v>
      </c>
      <c r="B34" s="26">
        <f t="shared" si="1"/>
        <v>-27.599999999999973</v>
      </c>
    </row>
    <row r="35" spans="1:2" x14ac:dyDescent="0.25">
      <c r="A35" s="16">
        <f t="shared" si="0"/>
        <v>165</v>
      </c>
      <c r="B35" s="26">
        <f t="shared" si="1"/>
        <v>-27.199999999999974</v>
      </c>
    </row>
    <row r="36" spans="1:2" x14ac:dyDescent="0.25">
      <c r="A36" s="16">
        <f t="shared" si="0"/>
        <v>166</v>
      </c>
      <c r="B36" s="26">
        <f t="shared" si="1"/>
        <v>-26.799999999999976</v>
      </c>
    </row>
    <row r="37" spans="1:2" x14ac:dyDescent="0.25">
      <c r="A37" s="16">
        <f t="shared" si="0"/>
        <v>167</v>
      </c>
      <c r="B37" s="26">
        <f t="shared" si="1"/>
        <v>-26.399999999999977</v>
      </c>
    </row>
    <row r="38" spans="1:2" x14ac:dyDescent="0.25">
      <c r="A38" s="16">
        <f t="shared" si="0"/>
        <v>168</v>
      </c>
      <c r="B38" s="26">
        <f t="shared" si="1"/>
        <v>-25.999999999999979</v>
      </c>
    </row>
    <row r="39" spans="1:2" x14ac:dyDescent="0.25">
      <c r="A39" s="16">
        <f t="shared" si="0"/>
        <v>169</v>
      </c>
      <c r="B39" s="26">
        <f t="shared" si="1"/>
        <v>-25.59999999999998</v>
      </c>
    </row>
    <row r="40" spans="1:2" x14ac:dyDescent="0.25">
      <c r="A40" s="16">
        <f t="shared" si="0"/>
        <v>170</v>
      </c>
      <c r="B40" s="26">
        <f t="shared" si="1"/>
        <v>-25.199999999999982</v>
      </c>
    </row>
    <row r="41" spans="1:2" x14ac:dyDescent="0.25">
      <c r="A41" s="16">
        <f t="shared" si="0"/>
        <v>171</v>
      </c>
      <c r="B41" s="26">
        <f t="shared" si="1"/>
        <v>-24.799999999999983</v>
      </c>
    </row>
    <row r="42" spans="1:2" x14ac:dyDescent="0.25">
      <c r="A42" s="16">
        <f t="shared" si="0"/>
        <v>172</v>
      </c>
      <c r="B42" s="26">
        <f t="shared" si="1"/>
        <v>-24.399999999999984</v>
      </c>
    </row>
    <row r="43" spans="1:2" x14ac:dyDescent="0.25">
      <c r="A43" s="16">
        <f t="shared" si="0"/>
        <v>173</v>
      </c>
      <c r="B43" s="26">
        <f t="shared" si="1"/>
        <v>-23.999999999999986</v>
      </c>
    </row>
    <row r="44" spans="1:2" x14ac:dyDescent="0.25">
      <c r="A44" s="16">
        <f t="shared" si="0"/>
        <v>174</v>
      </c>
      <c r="B44" s="26">
        <f t="shared" si="1"/>
        <v>-23.599999999999987</v>
      </c>
    </row>
    <row r="45" spans="1:2" x14ac:dyDescent="0.25">
      <c r="A45" s="16">
        <f t="shared" si="0"/>
        <v>175</v>
      </c>
      <c r="B45" s="26">
        <f t="shared" si="1"/>
        <v>-23.199999999999989</v>
      </c>
    </row>
    <row r="46" spans="1:2" x14ac:dyDescent="0.25">
      <c r="A46" s="16">
        <f t="shared" si="0"/>
        <v>176</v>
      </c>
      <c r="B46" s="26">
        <f t="shared" si="1"/>
        <v>-22.79999999999999</v>
      </c>
    </row>
    <row r="47" spans="1:2" x14ac:dyDescent="0.25">
      <c r="A47" s="16">
        <f t="shared" si="0"/>
        <v>177</v>
      </c>
      <c r="B47" s="26">
        <f t="shared" si="1"/>
        <v>-22.399999999999991</v>
      </c>
    </row>
    <row r="48" spans="1:2" x14ac:dyDescent="0.25">
      <c r="A48" s="16">
        <f t="shared" si="0"/>
        <v>178</v>
      </c>
      <c r="B48" s="26">
        <f t="shared" si="1"/>
        <v>-21.999999999999993</v>
      </c>
    </row>
    <row r="49" spans="1:2" x14ac:dyDescent="0.25">
      <c r="A49" s="16">
        <f t="shared" si="0"/>
        <v>179</v>
      </c>
      <c r="B49" s="26">
        <f t="shared" si="1"/>
        <v>-21.599999999999994</v>
      </c>
    </row>
    <row r="50" spans="1:2" x14ac:dyDescent="0.25">
      <c r="A50" s="16">
        <f t="shared" si="0"/>
        <v>180</v>
      </c>
      <c r="B50" s="26">
        <f t="shared" si="1"/>
        <v>-21.199999999999996</v>
      </c>
    </row>
    <row r="51" spans="1:2" x14ac:dyDescent="0.25">
      <c r="A51" s="16">
        <f t="shared" si="0"/>
        <v>181</v>
      </c>
      <c r="B51" s="26">
        <f t="shared" si="1"/>
        <v>-20.799999999999997</v>
      </c>
    </row>
    <row r="52" spans="1:2" x14ac:dyDescent="0.25">
      <c r="A52" s="16">
        <f t="shared" si="0"/>
        <v>182</v>
      </c>
      <c r="B52" s="26">
        <f>B53-0.4</f>
        <v>-20.399999999999999</v>
      </c>
    </row>
    <row r="53" spans="1:2" x14ac:dyDescent="0.25">
      <c r="A53" s="16">
        <f t="shared" si="0"/>
        <v>183</v>
      </c>
      <c r="B53" s="26">
        <v>-20</v>
      </c>
    </row>
    <row r="54" spans="1:2" x14ac:dyDescent="0.25">
      <c r="A54" s="16">
        <f t="shared" si="0"/>
        <v>184</v>
      </c>
      <c r="B54" s="26">
        <v>-19.600000000000001</v>
      </c>
    </row>
    <row r="55" spans="1:2" x14ac:dyDescent="0.25">
      <c r="A55" s="16">
        <f t="shared" si="0"/>
        <v>185</v>
      </c>
      <c r="B55" s="26">
        <v>-19.2</v>
      </c>
    </row>
    <row r="56" spans="1:2" x14ac:dyDescent="0.25">
      <c r="A56" s="16">
        <f t="shared" si="0"/>
        <v>186</v>
      </c>
      <c r="B56" s="26">
        <v>-18.8</v>
      </c>
    </row>
    <row r="57" spans="1:2" x14ac:dyDescent="0.25">
      <c r="A57" s="16">
        <f t="shared" si="0"/>
        <v>187</v>
      </c>
      <c r="B57" s="26">
        <v>-18.399999999999999</v>
      </c>
    </row>
    <row r="58" spans="1:2" x14ac:dyDescent="0.25">
      <c r="A58" s="16">
        <f t="shared" si="0"/>
        <v>188</v>
      </c>
      <c r="B58" s="26">
        <v>-18</v>
      </c>
    </row>
    <row r="59" spans="1:2" x14ac:dyDescent="0.25">
      <c r="A59" s="16">
        <f t="shared" si="0"/>
        <v>189</v>
      </c>
      <c r="B59" s="26">
        <v>-17.600000000000001</v>
      </c>
    </row>
    <row r="60" spans="1:2" x14ac:dyDescent="0.25">
      <c r="A60" s="16">
        <f t="shared" si="0"/>
        <v>190</v>
      </c>
      <c r="B60" s="26">
        <v>-17.2</v>
      </c>
    </row>
    <row r="61" spans="1:2" x14ac:dyDescent="0.25">
      <c r="A61" s="16">
        <f t="shared" si="0"/>
        <v>191</v>
      </c>
      <c r="B61" s="26">
        <v>-16.8</v>
      </c>
    </row>
    <row r="62" spans="1:2" x14ac:dyDescent="0.25">
      <c r="A62" s="16">
        <f t="shared" si="0"/>
        <v>192</v>
      </c>
      <c r="B62" s="26">
        <v>-16.399999999999999</v>
      </c>
    </row>
    <row r="63" spans="1:2" x14ac:dyDescent="0.25">
      <c r="A63" s="16">
        <f t="shared" si="0"/>
        <v>193</v>
      </c>
      <c r="B63" s="26">
        <v>-16</v>
      </c>
    </row>
    <row r="64" spans="1:2" x14ac:dyDescent="0.25">
      <c r="A64" s="16">
        <f t="shared" si="0"/>
        <v>194</v>
      </c>
      <c r="B64" s="26">
        <v>-15.6</v>
      </c>
    </row>
    <row r="65" spans="1:2" x14ac:dyDescent="0.25">
      <c r="A65" s="16">
        <f t="shared" si="0"/>
        <v>195</v>
      </c>
      <c r="B65" s="26">
        <v>-15.2</v>
      </c>
    </row>
    <row r="66" spans="1:2" x14ac:dyDescent="0.25">
      <c r="A66" s="16">
        <f t="shared" si="0"/>
        <v>196</v>
      </c>
      <c r="B66" s="26">
        <v>-14.8</v>
      </c>
    </row>
    <row r="67" spans="1:2" x14ac:dyDescent="0.25">
      <c r="A67" s="16">
        <f t="shared" ref="A67:A116" si="2">A68-1</f>
        <v>197</v>
      </c>
      <c r="B67" s="26">
        <v>-14.4</v>
      </c>
    </row>
    <row r="68" spans="1:2" x14ac:dyDescent="0.25">
      <c r="A68" s="16">
        <f t="shared" si="2"/>
        <v>198</v>
      </c>
      <c r="B68" s="26">
        <v>-14</v>
      </c>
    </row>
    <row r="69" spans="1:2" x14ac:dyDescent="0.25">
      <c r="A69" s="16">
        <f t="shared" si="2"/>
        <v>199</v>
      </c>
      <c r="B69" s="26">
        <v>-13.6</v>
      </c>
    </row>
    <row r="70" spans="1:2" x14ac:dyDescent="0.25">
      <c r="A70" s="16">
        <f t="shared" si="2"/>
        <v>200</v>
      </c>
      <c r="B70" s="26">
        <v>-13.2</v>
      </c>
    </row>
    <row r="71" spans="1:2" x14ac:dyDescent="0.25">
      <c r="A71" s="16">
        <f t="shared" si="2"/>
        <v>201</v>
      </c>
      <c r="B71" s="26">
        <v>-12.8</v>
      </c>
    </row>
    <row r="72" spans="1:2" x14ac:dyDescent="0.25">
      <c r="A72" s="16">
        <f t="shared" si="2"/>
        <v>202</v>
      </c>
      <c r="B72" s="26">
        <v>-12.4</v>
      </c>
    </row>
    <row r="73" spans="1:2" x14ac:dyDescent="0.25">
      <c r="A73" s="16">
        <f t="shared" si="2"/>
        <v>203</v>
      </c>
      <c r="B73" s="26">
        <v>-12</v>
      </c>
    </row>
    <row r="74" spans="1:2" x14ac:dyDescent="0.25">
      <c r="A74" s="16">
        <f t="shared" si="2"/>
        <v>204</v>
      </c>
      <c r="B74" s="26">
        <v>-11.6</v>
      </c>
    </row>
    <row r="75" spans="1:2" x14ac:dyDescent="0.25">
      <c r="A75" s="16">
        <f t="shared" si="2"/>
        <v>205</v>
      </c>
      <c r="B75" s="26">
        <v>-11.2</v>
      </c>
    </row>
    <row r="76" spans="1:2" x14ac:dyDescent="0.25">
      <c r="A76" s="16">
        <f t="shared" si="2"/>
        <v>206</v>
      </c>
      <c r="B76" s="26">
        <v>-10.8</v>
      </c>
    </row>
    <row r="77" spans="1:2" x14ac:dyDescent="0.25">
      <c r="A77" s="16">
        <f t="shared" si="2"/>
        <v>207</v>
      </c>
      <c r="B77" s="26">
        <v>-10.4</v>
      </c>
    </row>
    <row r="78" spans="1:2" x14ac:dyDescent="0.25">
      <c r="A78" s="16">
        <f t="shared" si="2"/>
        <v>208</v>
      </c>
      <c r="B78" s="26">
        <v>-10</v>
      </c>
    </row>
    <row r="79" spans="1:2" x14ac:dyDescent="0.25">
      <c r="A79" s="16">
        <f t="shared" si="2"/>
        <v>209</v>
      </c>
      <c r="B79" s="26">
        <v>-9.6</v>
      </c>
    </row>
    <row r="80" spans="1:2" x14ac:dyDescent="0.25">
      <c r="A80" s="16">
        <f t="shared" si="2"/>
        <v>210</v>
      </c>
      <c r="B80" s="26">
        <v>-9.1999999999999993</v>
      </c>
    </row>
    <row r="81" spans="1:14" x14ac:dyDescent="0.25">
      <c r="A81" s="16">
        <f t="shared" si="2"/>
        <v>211</v>
      </c>
      <c r="B81" s="26">
        <v>-8.8000000000000007</v>
      </c>
    </row>
    <row r="82" spans="1:14" x14ac:dyDescent="0.25">
      <c r="A82" s="16">
        <f t="shared" si="2"/>
        <v>212</v>
      </c>
      <c r="B82" s="26">
        <v>-8.4</v>
      </c>
    </row>
    <row r="83" spans="1:14" x14ac:dyDescent="0.25">
      <c r="A83" s="16">
        <f t="shared" si="2"/>
        <v>213</v>
      </c>
      <c r="B83" s="26">
        <v>-8</v>
      </c>
    </row>
    <row r="84" spans="1:14" x14ac:dyDescent="0.25">
      <c r="A84" s="16">
        <f t="shared" si="2"/>
        <v>214</v>
      </c>
      <c r="B84" s="26">
        <v>-7.6</v>
      </c>
      <c r="N84" s="17"/>
    </row>
    <row r="85" spans="1:14" x14ac:dyDescent="0.25">
      <c r="A85" s="16">
        <f t="shared" si="2"/>
        <v>215</v>
      </c>
      <c r="B85" s="26">
        <v>-7.2</v>
      </c>
    </row>
    <row r="86" spans="1:14" x14ac:dyDescent="0.25">
      <c r="A86" s="16">
        <f t="shared" si="2"/>
        <v>216</v>
      </c>
      <c r="B86" s="26">
        <v>-6.8</v>
      </c>
    </row>
    <row r="87" spans="1:14" x14ac:dyDescent="0.25">
      <c r="A87" s="16">
        <f t="shared" si="2"/>
        <v>217</v>
      </c>
      <c r="B87" s="26">
        <v>-6.4</v>
      </c>
    </row>
    <row r="88" spans="1:14" x14ac:dyDescent="0.25">
      <c r="A88" s="16">
        <f t="shared" si="2"/>
        <v>218</v>
      </c>
      <c r="B88" s="26">
        <v>-6</v>
      </c>
    </row>
    <row r="89" spans="1:14" x14ac:dyDescent="0.25">
      <c r="A89" s="16">
        <f t="shared" si="2"/>
        <v>219</v>
      </c>
      <c r="B89" s="26">
        <v>-5.6</v>
      </c>
    </row>
    <row r="90" spans="1:14" x14ac:dyDescent="0.25">
      <c r="A90" s="16">
        <f t="shared" si="2"/>
        <v>220</v>
      </c>
      <c r="B90" s="26">
        <v>-5.2</v>
      </c>
    </row>
    <row r="91" spans="1:14" x14ac:dyDescent="0.25">
      <c r="A91" s="16">
        <f t="shared" si="2"/>
        <v>221</v>
      </c>
      <c r="B91" s="26">
        <v>-4.8</v>
      </c>
    </row>
    <row r="92" spans="1:14" x14ac:dyDescent="0.25">
      <c r="A92" s="16">
        <f t="shared" si="2"/>
        <v>222</v>
      </c>
      <c r="B92" s="26">
        <v>-4.4000000000000004</v>
      </c>
    </row>
    <row r="93" spans="1:14" x14ac:dyDescent="0.25">
      <c r="A93" s="16">
        <f t="shared" si="2"/>
        <v>223</v>
      </c>
      <c r="B93" s="26">
        <v>-4</v>
      </c>
    </row>
    <row r="94" spans="1:14" x14ac:dyDescent="0.25">
      <c r="A94" s="16">
        <f t="shared" si="2"/>
        <v>224</v>
      </c>
      <c r="B94" s="26">
        <v>-3.6</v>
      </c>
    </row>
    <row r="95" spans="1:14" x14ac:dyDescent="0.25">
      <c r="A95" s="16">
        <f t="shared" si="2"/>
        <v>225</v>
      </c>
      <c r="B95" s="26">
        <v>-3.2</v>
      </c>
    </row>
    <row r="96" spans="1:14" x14ac:dyDescent="0.25">
      <c r="A96" s="16">
        <f t="shared" si="2"/>
        <v>226</v>
      </c>
      <c r="B96" s="26">
        <v>-2.8</v>
      </c>
    </row>
    <row r="97" spans="1:2" x14ac:dyDescent="0.25">
      <c r="A97" s="16">
        <f t="shared" si="2"/>
        <v>227</v>
      </c>
      <c r="B97" s="26">
        <v>-2.4</v>
      </c>
    </row>
    <row r="98" spans="1:2" x14ac:dyDescent="0.25">
      <c r="A98" s="16">
        <f t="shared" si="2"/>
        <v>228</v>
      </c>
      <c r="B98" s="26">
        <v>-2</v>
      </c>
    </row>
    <row r="99" spans="1:2" x14ac:dyDescent="0.25">
      <c r="A99" s="16">
        <f t="shared" si="2"/>
        <v>229</v>
      </c>
      <c r="B99" s="26">
        <v>-1.6</v>
      </c>
    </row>
    <row r="100" spans="1:2" x14ac:dyDescent="0.25">
      <c r="A100" s="16">
        <f t="shared" si="2"/>
        <v>230</v>
      </c>
      <c r="B100" s="26">
        <v>-1.2</v>
      </c>
    </row>
    <row r="101" spans="1:2" x14ac:dyDescent="0.25">
      <c r="A101" s="16">
        <f t="shared" si="2"/>
        <v>231</v>
      </c>
      <c r="B101" s="26">
        <v>-0.8</v>
      </c>
    </row>
    <row r="102" spans="1:2" x14ac:dyDescent="0.25">
      <c r="A102" s="16">
        <f t="shared" si="2"/>
        <v>232</v>
      </c>
      <c r="B102" s="26">
        <v>-0.4</v>
      </c>
    </row>
    <row r="103" spans="1:2" x14ac:dyDescent="0.25">
      <c r="A103" s="18">
        <f t="shared" si="2"/>
        <v>233</v>
      </c>
      <c r="B103" s="27">
        <v>0</v>
      </c>
    </row>
    <row r="104" spans="1:2" x14ac:dyDescent="0.25">
      <c r="A104" s="18">
        <f t="shared" si="2"/>
        <v>234</v>
      </c>
      <c r="B104" s="27">
        <v>0</v>
      </c>
    </row>
    <row r="105" spans="1:2" x14ac:dyDescent="0.25">
      <c r="A105" s="18">
        <f t="shared" si="2"/>
        <v>235</v>
      </c>
      <c r="B105" s="27">
        <v>0</v>
      </c>
    </row>
    <row r="106" spans="1:2" x14ac:dyDescent="0.25">
      <c r="A106" s="18">
        <f t="shared" si="2"/>
        <v>236</v>
      </c>
      <c r="B106" s="27">
        <v>0</v>
      </c>
    </row>
    <row r="107" spans="1:2" x14ac:dyDescent="0.25">
      <c r="A107" s="18">
        <f t="shared" si="2"/>
        <v>237</v>
      </c>
      <c r="B107" s="27">
        <v>0</v>
      </c>
    </row>
    <row r="108" spans="1:2" x14ac:dyDescent="0.25">
      <c r="A108" s="18">
        <f t="shared" si="2"/>
        <v>238</v>
      </c>
      <c r="B108" s="27">
        <v>0</v>
      </c>
    </row>
    <row r="109" spans="1:2" x14ac:dyDescent="0.25">
      <c r="A109" s="18">
        <f t="shared" si="2"/>
        <v>239</v>
      </c>
      <c r="B109" s="27">
        <v>0</v>
      </c>
    </row>
    <row r="110" spans="1:2" x14ac:dyDescent="0.25">
      <c r="A110" s="18">
        <f t="shared" si="2"/>
        <v>240</v>
      </c>
      <c r="B110" s="27">
        <v>0</v>
      </c>
    </row>
    <row r="111" spans="1:2" x14ac:dyDescent="0.25">
      <c r="A111" s="18">
        <f t="shared" si="2"/>
        <v>241</v>
      </c>
      <c r="B111" s="27">
        <v>0</v>
      </c>
    </row>
    <row r="112" spans="1:2" x14ac:dyDescent="0.25">
      <c r="A112" s="18">
        <f t="shared" si="2"/>
        <v>242</v>
      </c>
      <c r="B112" s="27">
        <v>0</v>
      </c>
    </row>
    <row r="113" spans="1:5" x14ac:dyDescent="0.25">
      <c r="A113" s="18">
        <f t="shared" si="2"/>
        <v>243</v>
      </c>
      <c r="B113" s="27">
        <v>0</v>
      </c>
    </row>
    <row r="114" spans="1:5" x14ac:dyDescent="0.25">
      <c r="A114" s="18">
        <f t="shared" si="2"/>
        <v>244</v>
      </c>
      <c r="B114" s="27">
        <v>0</v>
      </c>
    </row>
    <row r="115" spans="1:5" x14ac:dyDescent="0.25">
      <c r="A115" s="18">
        <f t="shared" si="2"/>
        <v>245</v>
      </c>
      <c r="B115" s="27">
        <v>0</v>
      </c>
    </row>
    <row r="116" spans="1:5" x14ac:dyDescent="0.25">
      <c r="A116" s="18">
        <f t="shared" si="2"/>
        <v>246</v>
      </c>
      <c r="B116" s="27">
        <v>0</v>
      </c>
    </row>
    <row r="117" spans="1:5" x14ac:dyDescent="0.25">
      <c r="A117" s="18">
        <f>A118-1</f>
        <v>247</v>
      </c>
      <c r="B117" s="27">
        <v>0</v>
      </c>
    </row>
    <row r="118" spans="1:5" x14ac:dyDescent="0.25">
      <c r="A118" s="19">
        <f>($J$1*60)+$K$1</f>
        <v>248</v>
      </c>
      <c r="B118" s="28">
        <v>0</v>
      </c>
    </row>
    <row r="119" spans="1:5" x14ac:dyDescent="0.25">
      <c r="A119" s="20">
        <f>A118+1</f>
        <v>249</v>
      </c>
      <c r="B119" s="26">
        <v>0.4</v>
      </c>
    </row>
    <row r="120" spans="1:5" x14ac:dyDescent="0.25">
      <c r="A120" s="20">
        <f t="shared" ref="A120:A183" si="3">A119+1</f>
        <v>250</v>
      </c>
      <c r="B120" s="26">
        <v>0.8</v>
      </c>
      <c r="E120" s="21"/>
    </row>
    <row r="121" spans="1:5" x14ac:dyDescent="0.25">
      <c r="A121" s="20">
        <f t="shared" si="3"/>
        <v>251</v>
      </c>
      <c r="B121" s="26">
        <v>1.2</v>
      </c>
    </row>
    <row r="122" spans="1:5" x14ac:dyDescent="0.25">
      <c r="A122" s="20">
        <f t="shared" si="3"/>
        <v>252</v>
      </c>
      <c r="B122" s="26">
        <v>1.6</v>
      </c>
    </row>
    <row r="123" spans="1:5" x14ac:dyDescent="0.25">
      <c r="A123" s="20">
        <f t="shared" si="3"/>
        <v>253</v>
      </c>
      <c r="B123" s="26">
        <v>2</v>
      </c>
    </row>
    <row r="124" spans="1:5" x14ac:dyDescent="0.25">
      <c r="A124" s="20">
        <f t="shared" si="3"/>
        <v>254</v>
      </c>
      <c r="B124" s="26">
        <v>2.4</v>
      </c>
    </row>
    <row r="125" spans="1:5" x14ac:dyDescent="0.25">
      <c r="A125" s="20">
        <f t="shared" si="3"/>
        <v>255</v>
      </c>
      <c r="B125" s="26">
        <v>2.8</v>
      </c>
    </row>
    <row r="126" spans="1:5" x14ac:dyDescent="0.25">
      <c r="A126" s="20">
        <f t="shared" si="3"/>
        <v>256</v>
      </c>
      <c r="B126" s="26">
        <v>3.2</v>
      </c>
    </row>
    <row r="127" spans="1:5" x14ac:dyDescent="0.25">
      <c r="A127" s="20">
        <f t="shared" si="3"/>
        <v>257</v>
      </c>
      <c r="B127" s="26">
        <v>3.6</v>
      </c>
    </row>
    <row r="128" spans="1:5" x14ac:dyDescent="0.25">
      <c r="A128" s="20">
        <f t="shared" si="3"/>
        <v>258</v>
      </c>
      <c r="B128" s="26">
        <v>4</v>
      </c>
    </row>
    <row r="129" spans="1:2" x14ac:dyDescent="0.25">
      <c r="A129" s="20">
        <f t="shared" si="3"/>
        <v>259</v>
      </c>
      <c r="B129" s="26">
        <v>4.4000000000000004</v>
      </c>
    </row>
    <row r="130" spans="1:2" x14ac:dyDescent="0.25">
      <c r="A130" s="20">
        <f t="shared" si="3"/>
        <v>260</v>
      </c>
      <c r="B130" s="26">
        <v>4.8</v>
      </c>
    </row>
    <row r="131" spans="1:2" x14ac:dyDescent="0.25">
      <c r="A131" s="20">
        <f t="shared" si="3"/>
        <v>261</v>
      </c>
      <c r="B131" s="26">
        <v>5.2</v>
      </c>
    </row>
    <row r="132" spans="1:2" x14ac:dyDescent="0.25">
      <c r="A132" s="20">
        <f t="shared" si="3"/>
        <v>262</v>
      </c>
      <c r="B132" s="26">
        <v>5.6</v>
      </c>
    </row>
    <row r="133" spans="1:2" x14ac:dyDescent="0.25">
      <c r="A133" s="20">
        <f t="shared" si="3"/>
        <v>263</v>
      </c>
      <c r="B133" s="26">
        <v>6</v>
      </c>
    </row>
    <row r="134" spans="1:2" x14ac:dyDescent="0.25">
      <c r="A134" s="20">
        <f t="shared" si="3"/>
        <v>264</v>
      </c>
      <c r="B134" s="26">
        <v>6.4</v>
      </c>
    </row>
    <row r="135" spans="1:2" x14ac:dyDescent="0.25">
      <c r="A135" s="20">
        <f t="shared" si="3"/>
        <v>265</v>
      </c>
      <c r="B135" s="26">
        <v>6.8</v>
      </c>
    </row>
    <row r="136" spans="1:2" x14ac:dyDescent="0.25">
      <c r="A136" s="20">
        <f t="shared" si="3"/>
        <v>266</v>
      </c>
      <c r="B136" s="26">
        <v>7.2</v>
      </c>
    </row>
    <row r="137" spans="1:2" x14ac:dyDescent="0.25">
      <c r="A137" s="20">
        <f t="shared" si="3"/>
        <v>267</v>
      </c>
      <c r="B137" s="26">
        <v>7.6</v>
      </c>
    </row>
    <row r="138" spans="1:2" x14ac:dyDescent="0.25">
      <c r="A138" s="20">
        <f t="shared" si="3"/>
        <v>268</v>
      </c>
      <c r="B138" s="26">
        <v>8</v>
      </c>
    </row>
    <row r="139" spans="1:2" x14ac:dyDescent="0.25">
      <c r="A139" s="20">
        <f t="shared" si="3"/>
        <v>269</v>
      </c>
      <c r="B139" s="26">
        <v>8.4</v>
      </c>
    </row>
    <row r="140" spans="1:2" x14ac:dyDescent="0.25">
      <c r="A140" s="20">
        <f t="shared" si="3"/>
        <v>270</v>
      </c>
      <c r="B140" s="26">
        <v>8.8000000000000007</v>
      </c>
    </row>
    <row r="141" spans="1:2" x14ac:dyDescent="0.25">
      <c r="A141" s="20">
        <f t="shared" si="3"/>
        <v>271</v>
      </c>
      <c r="B141" s="26">
        <v>9.1999999999999993</v>
      </c>
    </row>
    <row r="142" spans="1:2" x14ac:dyDescent="0.25">
      <c r="A142" s="20">
        <f t="shared" si="3"/>
        <v>272</v>
      </c>
      <c r="B142" s="26">
        <v>9.6</v>
      </c>
    </row>
    <row r="143" spans="1:2" x14ac:dyDescent="0.25">
      <c r="A143" s="20">
        <f t="shared" si="3"/>
        <v>273</v>
      </c>
      <c r="B143" s="26">
        <v>10</v>
      </c>
    </row>
    <row r="144" spans="1:2" x14ac:dyDescent="0.25">
      <c r="A144" s="20">
        <f t="shared" si="3"/>
        <v>274</v>
      </c>
      <c r="B144" s="26">
        <v>10.4</v>
      </c>
    </row>
    <row r="145" spans="1:2" x14ac:dyDescent="0.25">
      <c r="A145" s="20">
        <f t="shared" si="3"/>
        <v>275</v>
      </c>
      <c r="B145" s="26">
        <v>10.8</v>
      </c>
    </row>
    <row r="146" spans="1:2" x14ac:dyDescent="0.25">
      <c r="A146" s="20">
        <f t="shared" si="3"/>
        <v>276</v>
      </c>
      <c r="B146" s="26">
        <v>11.2</v>
      </c>
    </row>
    <row r="147" spans="1:2" x14ac:dyDescent="0.25">
      <c r="A147" s="20">
        <f t="shared" si="3"/>
        <v>277</v>
      </c>
      <c r="B147" s="26">
        <v>11.6</v>
      </c>
    </row>
    <row r="148" spans="1:2" x14ac:dyDescent="0.25">
      <c r="A148" s="20">
        <f t="shared" si="3"/>
        <v>278</v>
      </c>
      <c r="B148" s="26">
        <v>12</v>
      </c>
    </row>
    <row r="149" spans="1:2" x14ac:dyDescent="0.25">
      <c r="A149" s="20">
        <f t="shared" si="3"/>
        <v>279</v>
      </c>
      <c r="B149" s="26">
        <v>12.4</v>
      </c>
    </row>
    <row r="150" spans="1:2" x14ac:dyDescent="0.25">
      <c r="A150" s="20">
        <f t="shared" si="3"/>
        <v>280</v>
      </c>
      <c r="B150" s="26">
        <v>12.8</v>
      </c>
    </row>
    <row r="151" spans="1:2" x14ac:dyDescent="0.25">
      <c r="A151" s="20">
        <f t="shared" si="3"/>
        <v>281</v>
      </c>
      <c r="B151" s="26">
        <v>13.2</v>
      </c>
    </row>
    <row r="152" spans="1:2" x14ac:dyDescent="0.25">
      <c r="A152" s="20">
        <f t="shared" si="3"/>
        <v>282</v>
      </c>
      <c r="B152" s="26">
        <v>13.6</v>
      </c>
    </row>
    <row r="153" spans="1:2" x14ac:dyDescent="0.25">
      <c r="A153" s="20">
        <f t="shared" si="3"/>
        <v>283</v>
      </c>
      <c r="B153" s="26">
        <v>14</v>
      </c>
    </row>
    <row r="154" spans="1:2" x14ac:dyDescent="0.25">
      <c r="A154" s="20">
        <f t="shared" si="3"/>
        <v>284</v>
      </c>
      <c r="B154" s="26">
        <v>14.4</v>
      </c>
    </row>
    <row r="155" spans="1:2" x14ac:dyDescent="0.25">
      <c r="A155" s="20">
        <f t="shared" si="3"/>
        <v>285</v>
      </c>
      <c r="B155" s="26">
        <v>14.8</v>
      </c>
    </row>
    <row r="156" spans="1:2" x14ac:dyDescent="0.25">
      <c r="A156" s="20">
        <f t="shared" si="3"/>
        <v>286</v>
      </c>
      <c r="B156" s="26">
        <v>15.2</v>
      </c>
    </row>
    <row r="157" spans="1:2" x14ac:dyDescent="0.25">
      <c r="A157" s="20">
        <f t="shared" si="3"/>
        <v>287</v>
      </c>
      <c r="B157" s="26">
        <v>15.6</v>
      </c>
    </row>
    <row r="158" spans="1:2" x14ac:dyDescent="0.25">
      <c r="A158" s="20">
        <f t="shared" si="3"/>
        <v>288</v>
      </c>
      <c r="B158" s="26">
        <v>16</v>
      </c>
    </row>
    <row r="159" spans="1:2" x14ac:dyDescent="0.25">
      <c r="A159" s="20">
        <f t="shared" si="3"/>
        <v>289</v>
      </c>
      <c r="B159" s="26">
        <v>16.399999999999999</v>
      </c>
    </row>
    <row r="160" spans="1:2" x14ac:dyDescent="0.25">
      <c r="A160" s="20">
        <f t="shared" si="3"/>
        <v>290</v>
      </c>
      <c r="B160" s="26">
        <v>16.8</v>
      </c>
    </row>
    <row r="161" spans="1:2" x14ac:dyDescent="0.25">
      <c r="A161" s="20">
        <f t="shared" si="3"/>
        <v>291</v>
      </c>
      <c r="B161" s="26">
        <v>17.2</v>
      </c>
    </row>
    <row r="162" spans="1:2" x14ac:dyDescent="0.25">
      <c r="A162" s="20">
        <f t="shared" si="3"/>
        <v>292</v>
      </c>
      <c r="B162" s="26">
        <v>17.600000000000001</v>
      </c>
    </row>
    <row r="163" spans="1:2" x14ac:dyDescent="0.25">
      <c r="A163" s="20">
        <f t="shared" si="3"/>
        <v>293</v>
      </c>
      <c r="B163" s="26">
        <v>18</v>
      </c>
    </row>
    <row r="164" spans="1:2" x14ac:dyDescent="0.25">
      <c r="A164" s="20">
        <f t="shared" si="3"/>
        <v>294</v>
      </c>
      <c r="B164" s="26">
        <v>18.399999999999999</v>
      </c>
    </row>
    <row r="165" spans="1:2" x14ac:dyDescent="0.25">
      <c r="A165" s="20">
        <f t="shared" si="3"/>
        <v>295</v>
      </c>
      <c r="B165" s="26">
        <v>18.8</v>
      </c>
    </row>
    <row r="166" spans="1:2" x14ac:dyDescent="0.25">
      <c r="A166" s="20">
        <f t="shared" si="3"/>
        <v>296</v>
      </c>
      <c r="B166" s="26">
        <v>19.2</v>
      </c>
    </row>
    <row r="167" spans="1:2" x14ac:dyDescent="0.25">
      <c r="A167" s="20">
        <f t="shared" si="3"/>
        <v>297</v>
      </c>
      <c r="B167" s="26">
        <v>19.600000000000001</v>
      </c>
    </row>
    <row r="168" spans="1:2" x14ac:dyDescent="0.25">
      <c r="A168" s="20">
        <f t="shared" si="3"/>
        <v>298</v>
      </c>
      <c r="B168" s="26">
        <v>20</v>
      </c>
    </row>
    <row r="169" spans="1:2" x14ac:dyDescent="0.25">
      <c r="A169" s="20">
        <f t="shared" si="3"/>
        <v>299</v>
      </c>
      <c r="B169" s="26">
        <v>20.399999999999999</v>
      </c>
    </row>
    <row r="170" spans="1:2" x14ac:dyDescent="0.25">
      <c r="A170" s="20">
        <f t="shared" si="3"/>
        <v>300</v>
      </c>
      <c r="B170" s="26">
        <v>20.8</v>
      </c>
    </row>
    <row r="171" spans="1:2" x14ac:dyDescent="0.25">
      <c r="A171" s="20">
        <f t="shared" si="3"/>
        <v>301</v>
      </c>
      <c r="B171" s="26">
        <v>21.2</v>
      </c>
    </row>
    <row r="172" spans="1:2" x14ac:dyDescent="0.25">
      <c r="A172" s="20">
        <f t="shared" si="3"/>
        <v>302</v>
      </c>
      <c r="B172" s="26">
        <v>21.6</v>
      </c>
    </row>
    <row r="173" spans="1:2" x14ac:dyDescent="0.25">
      <c r="A173" s="20">
        <f t="shared" si="3"/>
        <v>303</v>
      </c>
      <c r="B173" s="26">
        <v>22</v>
      </c>
    </row>
    <row r="174" spans="1:2" x14ac:dyDescent="0.25">
      <c r="A174" s="20">
        <f t="shared" si="3"/>
        <v>304</v>
      </c>
      <c r="B174" s="26">
        <v>22.4</v>
      </c>
    </row>
    <row r="175" spans="1:2" x14ac:dyDescent="0.25">
      <c r="A175" s="20">
        <f t="shared" si="3"/>
        <v>305</v>
      </c>
      <c r="B175" s="26">
        <v>22.8</v>
      </c>
    </row>
    <row r="176" spans="1:2" x14ac:dyDescent="0.25">
      <c r="A176" s="20">
        <f t="shared" si="3"/>
        <v>306</v>
      </c>
      <c r="B176" s="26">
        <v>23.2</v>
      </c>
    </row>
    <row r="177" spans="1:2" x14ac:dyDescent="0.25">
      <c r="A177" s="20">
        <f t="shared" si="3"/>
        <v>307</v>
      </c>
      <c r="B177" s="26">
        <v>23.6</v>
      </c>
    </row>
    <row r="178" spans="1:2" x14ac:dyDescent="0.25">
      <c r="A178" s="20">
        <f t="shared" si="3"/>
        <v>308</v>
      </c>
      <c r="B178" s="26">
        <v>24</v>
      </c>
    </row>
    <row r="179" spans="1:2" x14ac:dyDescent="0.25">
      <c r="A179" s="20">
        <f t="shared" si="3"/>
        <v>309</v>
      </c>
      <c r="B179" s="26">
        <v>24.4</v>
      </c>
    </row>
    <row r="180" spans="1:2" x14ac:dyDescent="0.25">
      <c r="A180" s="20">
        <f t="shared" si="3"/>
        <v>310</v>
      </c>
      <c r="B180" s="26">
        <v>24.8</v>
      </c>
    </row>
    <row r="181" spans="1:2" x14ac:dyDescent="0.25">
      <c r="A181" s="20">
        <f t="shared" si="3"/>
        <v>311</v>
      </c>
      <c r="B181" s="26">
        <v>25.2</v>
      </c>
    </row>
    <row r="182" spans="1:2" x14ac:dyDescent="0.25">
      <c r="A182" s="20">
        <f t="shared" si="3"/>
        <v>312</v>
      </c>
      <c r="B182" s="26">
        <v>25.6</v>
      </c>
    </row>
    <row r="183" spans="1:2" x14ac:dyDescent="0.25">
      <c r="A183" s="20">
        <f t="shared" si="3"/>
        <v>313</v>
      </c>
      <c r="B183" s="26">
        <v>26</v>
      </c>
    </row>
    <row r="184" spans="1:2" x14ac:dyDescent="0.25">
      <c r="A184" s="20">
        <f t="shared" ref="A184:A247" si="4">A183+1</f>
        <v>314</v>
      </c>
      <c r="B184" s="26">
        <v>26.4</v>
      </c>
    </row>
    <row r="185" spans="1:2" x14ac:dyDescent="0.25">
      <c r="A185" s="20">
        <f t="shared" si="4"/>
        <v>315</v>
      </c>
      <c r="B185" s="26">
        <v>26.8</v>
      </c>
    </row>
    <row r="186" spans="1:2" x14ac:dyDescent="0.25">
      <c r="A186" s="20">
        <f t="shared" si="4"/>
        <v>316</v>
      </c>
      <c r="B186" s="26">
        <v>27.2</v>
      </c>
    </row>
    <row r="187" spans="1:2" x14ac:dyDescent="0.25">
      <c r="A187" s="20">
        <f t="shared" si="4"/>
        <v>317</v>
      </c>
      <c r="B187" s="26">
        <v>27.6</v>
      </c>
    </row>
    <row r="188" spans="1:2" x14ac:dyDescent="0.25">
      <c r="A188" s="20">
        <f t="shared" si="4"/>
        <v>318</v>
      </c>
      <c r="B188" s="26">
        <v>28</v>
      </c>
    </row>
    <row r="189" spans="1:2" x14ac:dyDescent="0.25">
      <c r="A189" s="20">
        <f t="shared" si="4"/>
        <v>319</v>
      </c>
      <c r="B189" s="26">
        <v>28.4</v>
      </c>
    </row>
    <row r="190" spans="1:2" x14ac:dyDescent="0.25">
      <c r="A190" s="20">
        <f t="shared" si="4"/>
        <v>320</v>
      </c>
      <c r="B190" s="26">
        <v>28.8</v>
      </c>
    </row>
    <row r="191" spans="1:2" x14ac:dyDescent="0.25">
      <c r="A191" s="20">
        <f t="shared" si="4"/>
        <v>321</v>
      </c>
      <c r="B191" s="26">
        <v>29.2</v>
      </c>
    </row>
    <row r="192" spans="1:2" x14ac:dyDescent="0.25">
      <c r="A192" s="20">
        <f t="shared" si="4"/>
        <v>322</v>
      </c>
      <c r="B192" s="26">
        <v>29.6</v>
      </c>
    </row>
    <row r="193" spans="1:2" x14ac:dyDescent="0.25">
      <c r="A193" s="20">
        <f t="shared" si="4"/>
        <v>323</v>
      </c>
      <c r="B193" s="26">
        <v>30</v>
      </c>
    </row>
    <row r="194" spans="1:2" x14ac:dyDescent="0.25">
      <c r="A194" s="20">
        <f t="shared" si="4"/>
        <v>324</v>
      </c>
      <c r="B194" s="26">
        <v>30.4</v>
      </c>
    </row>
    <row r="195" spans="1:2" x14ac:dyDescent="0.25">
      <c r="A195" s="20">
        <f t="shared" si="4"/>
        <v>325</v>
      </c>
      <c r="B195" s="26">
        <v>30.8</v>
      </c>
    </row>
    <row r="196" spans="1:2" x14ac:dyDescent="0.25">
      <c r="A196" s="20">
        <f t="shared" si="4"/>
        <v>326</v>
      </c>
      <c r="B196" s="26">
        <v>31.2</v>
      </c>
    </row>
    <row r="197" spans="1:2" x14ac:dyDescent="0.25">
      <c r="A197" s="20">
        <f t="shared" si="4"/>
        <v>327</v>
      </c>
      <c r="B197" s="26">
        <v>31.6</v>
      </c>
    </row>
    <row r="198" spans="1:2" x14ac:dyDescent="0.25">
      <c r="A198" s="20">
        <f t="shared" si="4"/>
        <v>328</v>
      </c>
      <c r="B198" s="26">
        <v>32</v>
      </c>
    </row>
    <row r="199" spans="1:2" x14ac:dyDescent="0.25">
      <c r="A199" s="20">
        <f t="shared" si="4"/>
        <v>329</v>
      </c>
      <c r="B199" s="26">
        <v>32.4</v>
      </c>
    </row>
    <row r="200" spans="1:2" x14ac:dyDescent="0.25">
      <c r="A200" s="20">
        <f t="shared" si="4"/>
        <v>330</v>
      </c>
      <c r="B200" s="26">
        <v>32.799999999999997</v>
      </c>
    </row>
    <row r="201" spans="1:2" x14ac:dyDescent="0.25">
      <c r="A201" s="20">
        <f t="shared" si="4"/>
        <v>331</v>
      </c>
      <c r="B201" s="26">
        <v>33.200000000000003</v>
      </c>
    </row>
    <row r="202" spans="1:2" x14ac:dyDescent="0.25">
      <c r="A202" s="20">
        <f t="shared" si="4"/>
        <v>332</v>
      </c>
      <c r="B202" s="26">
        <v>33.6</v>
      </c>
    </row>
    <row r="203" spans="1:2" x14ac:dyDescent="0.25">
      <c r="A203" s="20">
        <f t="shared" si="4"/>
        <v>333</v>
      </c>
      <c r="B203" s="26">
        <v>34</v>
      </c>
    </row>
    <row r="204" spans="1:2" x14ac:dyDescent="0.25">
      <c r="A204" s="20">
        <f t="shared" si="4"/>
        <v>334</v>
      </c>
      <c r="B204" s="26">
        <v>34.4</v>
      </c>
    </row>
    <row r="205" spans="1:2" x14ac:dyDescent="0.25">
      <c r="A205" s="20">
        <f t="shared" si="4"/>
        <v>335</v>
      </c>
      <c r="B205" s="26">
        <v>34.799999999999997</v>
      </c>
    </row>
    <row r="206" spans="1:2" x14ac:dyDescent="0.25">
      <c r="A206" s="20">
        <f t="shared" si="4"/>
        <v>336</v>
      </c>
      <c r="B206" s="26">
        <v>35.200000000000003</v>
      </c>
    </row>
    <row r="207" spans="1:2" x14ac:dyDescent="0.25">
      <c r="A207" s="20">
        <f t="shared" si="4"/>
        <v>337</v>
      </c>
      <c r="B207" s="26">
        <v>35.6</v>
      </c>
    </row>
    <row r="208" spans="1:2" x14ac:dyDescent="0.25">
      <c r="A208" s="20">
        <f t="shared" si="4"/>
        <v>338</v>
      </c>
      <c r="B208" s="26">
        <v>36</v>
      </c>
    </row>
    <row r="209" spans="1:2" x14ac:dyDescent="0.25">
      <c r="A209" s="20">
        <f t="shared" si="4"/>
        <v>339</v>
      </c>
      <c r="B209" s="26">
        <v>36.4</v>
      </c>
    </row>
    <row r="210" spans="1:2" x14ac:dyDescent="0.25">
      <c r="A210" s="20">
        <f t="shared" si="4"/>
        <v>340</v>
      </c>
      <c r="B210" s="26">
        <v>36.799999999999997</v>
      </c>
    </row>
    <row r="211" spans="1:2" x14ac:dyDescent="0.25">
      <c r="A211" s="20">
        <f t="shared" si="4"/>
        <v>341</v>
      </c>
      <c r="B211" s="26">
        <v>37.200000000000003</v>
      </c>
    </row>
    <row r="212" spans="1:2" x14ac:dyDescent="0.25">
      <c r="A212" s="20">
        <f t="shared" si="4"/>
        <v>342</v>
      </c>
      <c r="B212" s="26">
        <v>37.6</v>
      </c>
    </row>
    <row r="213" spans="1:2" x14ac:dyDescent="0.25">
      <c r="A213" s="20">
        <f t="shared" si="4"/>
        <v>343</v>
      </c>
      <c r="B213" s="26">
        <v>38</v>
      </c>
    </row>
    <row r="214" spans="1:2" x14ac:dyDescent="0.25">
      <c r="A214" s="20">
        <f t="shared" si="4"/>
        <v>344</v>
      </c>
      <c r="B214" s="26">
        <v>38.4</v>
      </c>
    </row>
    <row r="215" spans="1:2" x14ac:dyDescent="0.25">
      <c r="A215" s="20">
        <f t="shared" si="4"/>
        <v>345</v>
      </c>
      <c r="B215" s="26">
        <v>38.799999999999997</v>
      </c>
    </row>
    <row r="216" spans="1:2" x14ac:dyDescent="0.25">
      <c r="A216" s="20">
        <f t="shared" si="4"/>
        <v>346</v>
      </c>
      <c r="B216" s="26">
        <v>39.200000000000003</v>
      </c>
    </row>
    <row r="217" spans="1:2" x14ac:dyDescent="0.25">
      <c r="A217" s="20">
        <f t="shared" si="4"/>
        <v>347</v>
      </c>
      <c r="B217" s="26">
        <v>39.6</v>
      </c>
    </row>
    <row r="218" spans="1:2" x14ac:dyDescent="0.25">
      <c r="A218" s="20">
        <f t="shared" si="4"/>
        <v>348</v>
      </c>
      <c r="B218" s="26">
        <v>40</v>
      </c>
    </row>
    <row r="219" spans="1:2" x14ac:dyDescent="0.25">
      <c r="A219" s="20">
        <f t="shared" si="4"/>
        <v>349</v>
      </c>
      <c r="B219" s="26">
        <v>40.4</v>
      </c>
    </row>
    <row r="220" spans="1:2" x14ac:dyDescent="0.25">
      <c r="A220" s="20">
        <f t="shared" si="4"/>
        <v>350</v>
      </c>
      <c r="B220" s="26">
        <v>40.799999999999997</v>
      </c>
    </row>
    <row r="221" spans="1:2" x14ac:dyDescent="0.25">
      <c r="A221" s="20">
        <f t="shared" si="4"/>
        <v>351</v>
      </c>
      <c r="B221" s="26">
        <v>41.2</v>
      </c>
    </row>
    <row r="222" spans="1:2" x14ac:dyDescent="0.25">
      <c r="A222" s="20">
        <f t="shared" si="4"/>
        <v>352</v>
      </c>
      <c r="B222" s="26">
        <v>41.6</v>
      </c>
    </row>
    <row r="223" spans="1:2" x14ac:dyDescent="0.25">
      <c r="A223" s="20">
        <f t="shared" si="4"/>
        <v>353</v>
      </c>
      <c r="B223" s="26">
        <v>42</v>
      </c>
    </row>
    <row r="224" spans="1:2" x14ac:dyDescent="0.25">
      <c r="A224" s="20">
        <f t="shared" si="4"/>
        <v>354</v>
      </c>
      <c r="B224" s="26">
        <v>42.4</v>
      </c>
    </row>
    <row r="225" spans="1:2" x14ac:dyDescent="0.25">
      <c r="A225" s="20">
        <f t="shared" si="4"/>
        <v>355</v>
      </c>
      <c r="B225" s="26">
        <v>42.8</v>
      </c>
    </row>
    <row r="226" spans="1:2" x14ac:dyDescent="0.25">
      <c r="A226" s="20">
        <f t="shared" si="4"/>
        <v>356</v>
      </c>
      <c r="B226" s="26">
        <v>43.2</v>
      </c>
    </row>
    <row r="227" spans="1:2" x14ac:dyDescent="0.25">
      <c r="A227" s="20">
        <f t="shared" si="4"/>
        <v>357</v>
      </c>
      <c r="B227" s="26">
        <v>43.6</v>
      </c>
    </row>
    <row r="228" spans="1:2" x14ac:dyDescent="0.25">
      <c r="A228" s="20">
        <f t="shared" si="4"/>
        <v>358</v>
      </c>
      <c r="B228" s="26">
        <v>44</v>
      </c>
    </row>
    <row r="229" spans="1:2" x14ac:dyDescent="0.25">
      <c r="A229" s="20">
        <f t="shared" si="4"/>
        <v>359</v>
      </c>
      <c r="B229" s="26">
        <v>44.4</v>
      </c>
    </row>
    <row r="230" spans="1:2" x14ac:dyDescent="0.25">
      <c r="A230" s="20">
        <f t="shared" si="4"/>
        <v>360</v>
      </c>
      <c r="B230" s="26">
        <v>44.8</v>
      </c>
    </row>
    <row r="231" spans="1:2" x14ac:dyDescent="0.25">
      <c r="A231" s="20">
        <f t="shared" si="4"/>
        <v>361</v>
      </c>
      <c r="B231" s="26">
        <v>45.2</v>
      </c>
    </row>
    <row r="232" spans="1:2" x14ac:dyDescent="0.25">
      <c r="A232" s="20">
        <f t="shared" si="4"/>
        <v>362</v>
      </c>
      <c r="B232" s="26">
        <v>45.6</v>
      </c>
    </row>
    <row r="233" spans="1:2" x14ac:dyDescent="0.25">
      <c r="A233" s="20">
        <f t="shared" si="4"/>
        <v>363</v>
      </c>
      <c r="B233" s="26">
        <v>46</v>
      </c>
    </row>
    <row r="234" spans="1:2" x14ac:dyDescent="0.25">
      <c r="A234" s="20">
        <f t="shared" si="4"/>
        <v>364</v>
      </c>
      <c r="B234" s="26">
        <v>46.4</v>
      </c>
    </row>
    <row r="235" spans="1:2" x14ac:dyDescent="0.25">
      <c r="A235" s="20">
        <f t="shared" si="4"/>
        <v>365</v>
      </c>
      <c r="B235" s="26">
        <v>46.8</v>
      </c>
    </row>
    <row r="236" spans="1:2" x14ac:dyDescent="0.25">
      <c r="A236" s="20">
        <f t="shared" si="4"/>
        <v>366</v>
      </c>
      <c r="B236" s="26">
        <v>47.2</v>
      </c>
    </row>
    <row r="237" spans="1:2" x14ac:dyDescent="0.25">
      <c r="A237" s="20">
        <f t="shared" si="4"/>
        <v>367</v>
      </c>
      <c r="B237" s="26">
        <v>47.6</v>
      </c>
    </row>
    <row r="238" spans="1:2" x14ac:dyDescent="0.25">
      <c r="A238" s="20">
        <f t="shared" si="4"/>
        <v>368</v>
      </c>
      <c r="B238" s="26">
        <v>48</v>
      </c>
    </row>
    <row r="239" spans="1:2" x14ac:dyDescent="0.25">
      <c r="A239" s="20">
        <f t="shared" si="4"/>
        <v>369</v>
      </c>
      <c r="B239" s="26">
        <v>48.4</v>
      </c>
    </row>
    <row r="240" spans="1:2" x14ac:dyDescent="0.25">
      <c r="A240" s="20">
        <f t="shared" si="4"/>
        <v>370</v>
      </c>
      <c r="B240" s="26">
        <v>48.8</v>
      </c>
    </row>
    <row r="241" spans="1:2" x14ac:dyDescent="0.25">
      <c r="A241" s="20">
        <f t="shared" si="4"/>
        <v>371</v>
      </c>
      <c r="B241" s="26">
        <v>49.2</v>
      </c>
    </row>
    <row r="242" spans="1:2" x14ac:dyDescent="0.25">
      <c r="A242" s="20">
        <f t="shared" si="4"/>
        <v>372</v>
      </c>
      <c r="B242" s="26">
        <v>49.6</v>
      </c>
    </row>
    <row r="243" spans="1:2" x14ac:dyDescent="0.25">
      <c r="A243" s="20">
        <f t="shared" si="4"/>
        <v>373</v>
      </c>
      <c r="B243" s="26">
        <v>50</v>
      </c>
    </row>
    <row r="244" spans="1:2" x14ac:dyDescent="0.25">
      <c r="A244" s="20">
        <f t="shared" si="4"/>
        <v>374</v>
      </c>
      <c r="B244" s="26">
        <v>50.4</v>
      </c>
    </row>
    <row r="245" spans="1:2" x14ac:dyDescent="0.25">
      <c r="A245" s="20">
        <f t="shared" si="4"/>
        <v>375</v>
      </c>
      <c r="B245" s="26">
        <v>50.8</v>
      </c>
    </row>
    <row r="246" spans="1:2" x14ac:dyDescent="0.25">
      <c r="A246" s="20">
        <f t="shared" si="4"/>
        <v>376</v>
      </c>
      <c r="B246" s="26">
        <v>51.2</v>
      </c>
    </row>
    <row r="247" spans="1:2" x14ac:dyDescent="0.25">
      <c r="A247" s="20">
        <f t="shared" si="4"/>
        <v>377</v>
      </c>
      <c r="B247" s="26">
        <v>51.6</v>
      </c>
    </row>
    <row r="248" spans="1:2" x14ac:dyDescent="0.25">
      <c r="A248" s="20">
        <f t="shared" ref="A248:A311" si="5">A247+1</f>
        <v>378</v>
      </c>
      <c r="B248" s="26">
        <v>52</v>
      </c>
    </row>
    <row r="249" spans="1:2" x14ac:dyDescent="0.25">
      <c r="A249" s="20">
        <f t="shared" si="5"/>
        <v>379</v>
      </c>
      <c r="B249" s="26">
        <v>52.4</v>
      </c>
    </row>
    <row r="250" spans="1:2" x14ac:dyDescent="0.25">
      <c r="A250" s="20">
        <f t="shared" si="5"/>
        <v>380</v>
      </c>
      <c r="B250" s="26">
        <v>52.8</v>
      </c>
    </row>
    <row r="251" spans="1:2" x14ac:dyDescent="0.25">
      <c r="A251" s="20">
        <f t="shared" si="5"/>
        <v>381</v>
      </c>
      <c r="B251" s="26">
        <v>53.2</v>
      </c>
    </row>
    <row r="252" spans="1:2" x14ac:dyDescent="0.25">
      <c r="A252" s="20">
        <f t="shared" si="5"/>
        <v>382</v>
      </c>
      <c r="B252" s="26">
        <v>53.6</v>
      </c>
    </row>
    <row r="253" spans="1:2" x14ac:dyDescent="0.25">
      <c r="A253" s="20">
        <f t="shared" si="5"/>
        <v>383</v>
      </c>
      <c r="B253" s="26">
        <v>54</v>
      </c>
    </row>
    <row r="254" spans="1:2" x14ac:dyDescent="0.25">
      <c r="A254" s="20">
        <f t="shared" si="5"/>
        <v>384</v>
      </c>
      <c r="B254" s="26">
        <v>54.4</v>
      </c>
    </row>
    <row r="255" spans="1:2" x14ac:dyDescent="0.25">
      <c r="A255" s="20">
        <f t="shared" si="5"/>
        <v>385</v>
      </c>
      <c r="B255" s="26">
        <v>54.8</v>
      </c>
    </row>
    <row r="256" spans="1:2" x14ac:dyDescent="0.25">
      <c r="A256" s="20">
        <f t="shared" si="5"/>
        <v>386</v>
      </c>
      <c r="B256" s="26">
        <v>55.2</v>
      </c>
    </row>
    <row r="257" spans="1:2" x14ac:dyDescent="0.25">
      <c r="A257" s="20">
        <f t="shared" si="5"/>
        <v>387</v>
      </c>
      <c r="B257" s="26">
        <v>55.6</v>
      </c>
    </row>
    <row r="258" spans="1:2" x14ac:dyDescent="0.25">
      <c r="A258" s="20">
        <f t="shared" si="5"/>
        <v>388</v>
      </c>
      <c r="B258" s="26">
        <v>56</v>
      </c>
    </row>
    <row r="259" spans="1:2" x14ac:dyDescent="0.25">
      <c r="A259" s="20">
        <f t="shared" si="5"/>
        <v>389</v>
      </c>
      <c r="B259" s="26">
        <v>56.4</v>
      </c>
    </row>
    <row r="260" spans="1:2" x14ac:dyDescent="0.25">
      <c r="A260" s="20">
        <f t="shared" si="5"/>
        <v>390</v>
      </c>
      <c r="B260" s="26">
        <v>56.8</v>
      </c>
    </row>
    <row r="261" spans="1:2" x14ac:dyDescent="0.25">
      <c r="A261" s="20">
        <f t="shared" si="5"/>
        <v>391</v>
      </c>
      <c r="B261" s="26">
        <v>57.2</v>
      </c>
    </row>
    <row r="262" spans="1:2" x14ac:dyDescent="0.25">
      <c r="A262" s="20">
        <f t="shared" si="5"/>
        <v>392</v>
      </c>
      <c r="B262" s="26">
        <v>57.6</v>
      </c>
    </row>
    <row r="263" spans="1:2" x14ac:dyDescent="0.25">
      <c r="A263" s="20">
        <f t="shared" si="5"/>
        <v>393</v>
      </c>
      <c r="B263" s="26">
        <v>58</v>
      </c>
    </row>
    <row r="264" spans="1:2" x14ac:dyDescent="0.25">
      <c r="A264" s="20">
        <f t="shared" si="5"/>
        <v>394</v>
      </c>
      <c r="B264" s="26">
        <v>58.4</v>
      </c>
    </row>
    <row r="265" spans="1:2" x14ac:dyDescent="0.25">
      <c r="A265" s="20">
        <f t="shared" si="5"/>
        <v>395</v>
      </c>
      <c r="B265" s="26">
        <v>58.8</v>
      </c>
    </row>
    <row r="266" spans="1:2" x14ac:dyDescent="0.25">
      <c r="A266" s="20">
        <f t="shared" si="5"/>
        <v>396</v>
      </c>
      <c r="B266" s="26">
        <v>59.2</v>
      </c>
    </row>
    <row r="267" spans="1:2" x14ac:dyDescent="0.25">
      <c r="A267" s="20">
        <f t="shared" si="5"/>
        <v>397</v>
      </c>
      <c r="B267" s="26">
        <v>59.6</v>
      </c>
    </row>
    <row r="268" spans="1:2" x14ac:dyDescent="0.25">
      <c r="A268" s="20">
        <f t="shared" si="5"/>
        <v>398</v>
      </c>
      <c r="B268" s="26">
        <v>59.999999999999901</v>
      </c>
    </row>
    <row r="269" spans="1:2" x14ac:dyDescent="0.25">
      <c r="A269" s="20">
        <f t="shared" si="5"/>
        <v>399</v>
      </c>
      <c r="B269" s="26">
        <v>60.399999999999899</v>
      </c>
    </row>
    <row r="270" spans="1:2" x14ac:dyDescent="0.25">
      <c r="A270" s="20">
        <f t="shared" si="5"/>
        <v>400</v>
      </c>
      <c r="B270" s="26">
        <v>60.799999999999898</v>
      </c>
    </row>
    <row r="271" spans="1:2" x14ac:dyDescent="0.25">
      <c r="A271" s="20">
        <f t="shared" si="5"/>
        <v>401</v>
      </c>
      <c r="B271" s="26">
        <v>61.199999999999903</v>
      </c>
    </row>
    <row r="272" spans="1:2" x14ac:dyDescent="0.25">
      <c r="A272" s="20">
        <f t="shared" si="5"/>
        <v>402</v>
      </c>
      <c r="B272" s="26">
        <v>61.599999999999902</v>
      </c>
    </row>
    <row r="273" spans="1:2" x14ac:dyDescent="0.25">
      <c r="A273" s="20">
        <f t="shared" si="5"/>
        <v>403</v>
      </c>
      <c r="B273" s="26">
        <v>61.999999999999901</v>
      </c>
    </row>
    <row r="274" spans="1:2" x14ac:dyDescent="0.25">
      <c r="A274" s="20">
        <f t="shared" si="5"/>
        <v>404</v>
      </c>
      <c r="B274" s="26">
        <v>62.399999999999899</v>
      </c>
    </row>
    <row r="275" spans="1:2" x14ac:dyDescent="0.25">
      <c r="A275" s="20">
        <f t="shared" si="5"/>
        <v>405</v>
      </c>
      <c r="B275" s="26">
        <v>62.799999999999898</v>
      </c>
    </row>
    <row r="276" spans="1:2" x14ac:dyDescent="0.25">
      <c r="A276" s="20">
        <f t="shared" si="5"/>
        <v>406</v>
      </c>
      <c r="B276" s="26">
        <v>63.199999999999903</v>
      </c>
    </row>
    <row r="277" spans="1:2" x14ac:dyDescent="0.25">
      <c r="A277" s="20">
        <f t="shared" si="5"/>
        <v>407</v>
      </c>
      <c r="B277" s="26">
        <v>63.599999999999902</v>
      </c>
    </row>
    <row r="278" spans="1:2" x14ac:dyDescent="0.25">
      <c r="A278" s="20">
        <f t="shared" si="5"/>
        <v>408</v>
      </c>
      <c r="B278" s="26">
        <v>63.999999999999901</v>
      </c>
    </row>
    <row r="279" spans="1:2" x14ac:dyDescent="0.25">
      <c r="A279" s="20">
        <f t="shared" si="5"/>
        <v>409</v>
      </c>
      <c r="B279" s="26">
        <v>64.399999999999906</v>
      </c>
    </row>
    <row r="280" spans="1:2" x14ac:dyDescent="0.25">
      <c r="A280" s="20">
        <f t="shared" si="5"/>
        <v>410</v>
      </c>
      <c r="B280" s="26">
        <v>64.799999999999898</v>
      </c>
    </row>
    <row r="281" spans="1:2" x14ac:dyDescent="0.25">
      <c r="A281" s="20">
        <f t="shared" si="5"/>
        <v>411</v>
      </c>
      <c r="B281" s="26">
        <v>65.199999999999903</v>
      </c>
    </row>
    <row r="282" spans="1:2" x14ac:dyDescent="0.25">
      <c r="A282" s="20">
        <f t="shared" si="5"/>
        <v>412</v>
      </c>
      <c r="B282" s="26">
        <v>65.599999999999895</v>
      </c>
    </row>
    <row r="283" spans="1:2" x14ac:dyDescent="0.25">
      <c r="A283" s="20">
        <f t="shared" si="5"/>
        <v>413</v>
      </c>
      <c r="B283" s="26">
        <v>65.999999999999901</v>
      </c>
    </row>
    <row r="284" spans="1:2" x14ac:dyDescent="0.25">
      <c r="A284" s="20">
        <f t="shared" si="5"/>
        <v>414</v>
      </c>
      <c r="B284" s="26">
        <v>66.399999999999906</v>
      </c>
    </row>
    <row r="285" spans="1:2" x14ac:dyDescent="0.25">
      <c r="A285" s="20">
        <f t="shared" si="5"/>
        <v>415</v>
      </c>
      <c r="B285" s="26">
        <v>66.799999999999898</v>
      </c>
    </row>
    <row r="286" spans="1:2" x14ac:dyDescent="0.25">
      <c r="A286" s="20">
        <f t="shared" si="5"/>
        <v>416</v>
      </c>
      <c r="B286" s="26">
        <v>67.199999999999903</v>
      </c>
    </row>
    <row r="287" spans="1:2" x14ac:dyDescent="0.25">
      <c r="A287" s="20">
        <f t="shared" si="5"/>
        <v>417</v>
      </c>
      <c r="B287" s="26">
        <v>67.599999999999895</v>
      </c>
    </row>
    <row r="288" spans="1:2" x14ac:dyDescent="0.25">
      <c r="A288" s="20">
        <f t="shared" si="5"/>
        <v>418</v>
      </c>
      <c r="B288" s="26">
        <v>67.999999999999901</v>
      </c>
    </row>
    <row r="289" spans="1:2" x14ac:dyDescent="0.25">
      <c r="A289" s="20">
        <f t="shared" si="5"/>
        <v>419</v>
      </c>
      <c r="B289" s="26">
        <v>68.399999999999906</v>
      </c>
    </row>
    <row r="290" spans="1:2" x14ac:dyDescent="0.25">
      <c r="A290" s="20">
        <f t="shared" si="5"/>
        <v>420</v>
      </c>
      <c r="B290" s="26">
        <v>68.799999999999898</v>
      </c>
    </row>
    <row r="291" spans="1:2" x14ac:dyDescent="0.25">
      <c r="A291" s="20">
        <f t="shared" si="5"/>
        <v>421</v>
      </c>
      <c r="B291" s="26">
        <v>69.199999999999903</v>
      </c>
    </row>
    <row r="292" spans="1:2" x14ac:dyDescent="0.25">
      <c r="A292" s="20">
        <f t="shared" si="5"/>
        <v>422</v>
      </c>
      <c r="B292" s="26">
        <v>69.599999999999895</v>
      </c>
    </row>
    <row r="293" spans="1:2" x14ac:dyDescent="0.25">
      <c r="A293" s="20">
        <f t="shared" si="5"/>
        <v>423</v>
      </c>
      <c r="B293" s="26">
        <v>69.999999999999901</v>
      </c>
    </row>
    <row r="294" spans="1:2" x14ac:dyDescent="0.25">
      <c r="A294" s="20">
        <f t="shared" si="5"/>
        <v>424</v>
      </c>
      <c r="B294" s="26">
        <v>70.399999999999906</v>
      </c>
    </row>
    <row r="295" spans="1:2" x14ac:dyDescent="0.25">
      <c r="A295" s="20">
        <f t="shared" si="5"/>
        <v>425</v>
      </c>
      <c r="B295" s="26">
        <v>70.799999999999898</v>
      </c>
    </row>
    <row r="296" spans="1:2" x14ac:dyDescent="0.25">
      <c r="A296" s="20">
        <f t="shared" si="5"/>
        <v>426</v>
      </c>
      <c r="B296" s="26">
        <v>71.199999999999903</v>
      </c>
    </row>
    <row r="297" spans="1:2" x14ac:dyDescent="0.25">
      <c r="A297" s="20">
        <f t="shared" si="5"/>
        <v>427</v>
      </c>
      <c r="B297" s="26">
        <v>71.599999999999895</v>
      </c>
    </row>
    <row r="298" spans="1:2" x14ac:dyDescent="0.25">
      <c r="A298" s="20">
        <f t="shared" si="5"/>
        <v>428</v>
      </c>
      <c r="B298" s="26">
        <v>71.999999999999901</v>
      </c>
    </row>
    <row r="299" spans="1:2" x14ac:dyDescent="0.25">
      <c r="A299" s="20">
        <f t="shared" si="5"/>
        <v>429</v>
      </c>
      <c r="B299" s="26">
        <v>72.399999999999906</v>
      </c>
    </row>
    <row r="300" spans="1:2" x14ac:dyDescent="0.25">
      <c r="A300" s="20">
        <f t="shared" si="5"/>
        <v>430</v>
      </c>
      <c r="B300" s="26">
        <v>72.799999999999898</v>
      </c>
    </row>
    <row r="301" spans="1:2" x14ac:dyDescent="0.25">
      <c r="A301" s="20">
        <f t="shared" si="5"/>
        <v>431</v>
      </c>
      <c r="B301" s="26">
        <v>73.199999999999903</v>
      </c>
    </row>
    <row r="302" spans="1:2" x14ac:dyDescent="0.25">
      <c r="A302" s="20">
        <f t="shared" si="5"/>
        <v>432</v>
      </c>
      <c r="B302" s="26">
        <v>73.599999999999895</v>
      </c>
    </row>
    <row r="303" spans="1:2" x14ac:dyDescent="0.25">
      <c r="A303" s="20">
        <f t="shared" si="5"/>
        <v>433</v>
      </c>
      <c r="B303" s="26">
        <v>73.999999999999901</v>
      </c>
    </row>
    <row r="304" spans="1:2" x14ac:dyDescent="0.25">
      <c r="A304" s="20">
        <f t="shared" si="5"/>
        <v>434</v>
      </c>
      <c r="B304" s="26">
        <v>74.399999999999906</v>
      </c>
    </row>
    <row r="305" spans="1:2" x14ac:dyDescent="0.25">
      <c r="A305" s="20">
        <f t="shared" si="5"/>
        <v>435</v>
      </c>
      <c r="B305" s="26">
        <v>74.799999999999898</v>
      </c>
    </row>
    <row r="306" spans="1:2" x14ac:dyDescent="0.25">
      <c r="A306" s="20">
        <f t="shared" si="5"/>
        <v>436</v>
      </c>
      <c r="B306" s="26">
        <v>75.199999999999903</v>
      </c>
    </row>
    <row r="307" spans="1:2" x14ac:dyDescent="0.25">
      <c r="A307" s="20">
        <f t="shared" si="5"/>
        <v>437</v>
      </c>
      <c r="B307" s="26">
        <v>75.599999999999895</v>
      </c>
    </row>
    <row r="308" spans="1:2" x14ac:dyDescent="0.25">
      <c r="A308" s="20">
        <f t="shared" si="5"/>
        <v>438</v>
      </c>
      <c r="B308" s="26">
        <v>75.999999999999901</v>
      </c>
    </row>
    <row r="309" spans="1:2" x14ac:dyDescent="0.25">
      <c r="A309" s="20">
        <f t="shared" si="5"/>
        <v>439</v>
      </c>
      <c r="B309" s="26">
        <v>76.399999999999906</v>
      </c>
    </row>
    <row r="310" spans="1:2" x14ac:dyDescent="0.25">
      <c r="A310" s="20">
        <f t="shared" si="5"/>
        <v>440</v>
      </c>
      <c r="B310" s="26">
        <v>76.799999999999898</v>
      </c>
    </row>
    <row r="311" spans="1:2" x14ac:dyDescent="0.25">
      <c r="A311" s="20">
        <f t="shared" si="5"/>
        <v>441</v>
      </c>
      <c r="B311" s="26">
        <v>77.199999999999903</v>
      </c>
    </row>
    <row r="312" spans="1:2" x14ac:dyDescent="0.25">
      <c r="A312" s="20">
        <f t="shared" ref="A312:A375" si="6">A311+1</f>
        <v>442</v>
      </c>
      <c r="B312" s="26">
        <v>77.599999999999895</v>
      </c>
    </row>
    <row r="313" spans="1:2" x14ac:dyDescent="0.25">
      <c r="A313" s="20">
        <f t="shared" si="6"/>
        <v>443</v>
      </c>
      <c r="B313" s="26">
        <v>77.999999999999901</v>
      </c>
    </row>
    <row r="314" spans="1:2" x14ac:dyDescent="0.25">
      <c r="A314" s="20">
        <f t="shared" si="6"/>
        <v>444</v>
      </c>
      <c r="B314" s="26">
        <v>78.399999999999906</v>
      </c>
    </row>
    <row r="315" spans="1:2" x14ac:dyDescent="0.25">
      <c r="A315" s="20">
        <f t="shared" si="6"/>
        <v>445</v>
      </c>
      <c r="B315" s="26">
        <v>78.799999999999898</v>
      </c>
    </row>
    <row r="316" spans="1:2" x14ac:dyDescent="0.25">
      <c r="A316" s="20">
        <f t="shared" si="6"/>
        <v>446</v>
      </c>
      <c r="B316" s="26">
        <v>79.199999999999903</v>
      </c>
    </row>
    <row r="317" spans="1:2" x14ac:dyDescent="0.25">
      <c r="A317" s="20">
        <f t="shared" si="6"/>
        <v>447</v>
      </c>
      <c r="B317" s="26">
        <v>79.599999999999895</v>
      </c>
    </row>
    <row r="318" spans="1:2" x14ac:dyDescent="0.25">
      <c r="A318" s="20">
        <f t="shared" si="6"/>
        <v>448</v>
      </c>
      <c r="B318" s="26">
        <v>79.999999999999901</v>
      </c>
    </row>
    <row r="319" spans="1:2" x14ac:dyDescent="0.25">
      <c r="A319" s="20">
        <f t="shared" si="6"/>
        <v>449</v>
      </c>
      <c r="B319" s="26">
        <v>80.399999999999906</v>
      </c>
    </row>
    <row r="320" spans="1:2" x14ac:dyDescent="0.25">
      <c r="A320" s="20">
        <f t="shared" si="6"/>
        <v>450</v>
      </c>
      <c r="B320" s="26">
        <v>80.799999999999898</v>
      </c>
    </row>
    <row r="321" spans="1:2" x14ac:dyDescent="0.25">
      <c r="A321" s="20">
        <f t="shared" si="6"/>
        <v>451</v>
      </c>
      <c r="B321" s="26">
        <v>81.199999999999903</v>
      </c>
    </row>
    <row r="322" spans="1:2" x14ac:dyDescent="0.25">
      <c r="A322" s="20">
        <f t="shared" si="6"/>
        <v>452</v>
      </c>
      <c r="B322" s="26">
        <v>81.599999999999895</v>
      </c>
    </row>
    <row r="323" spans="1:2" x14ac:dyDescent="0.25">
      <c r="A323" s="20">
        <f t="shared" si="6"/>
        <v>453</v>
      </c>
      <c r="B323" s="26">
        <v>81.999999999999901</v>
      </c>
    </row>
    <row r="324" spans="1:2" x14ac:dyDescent="0.25">
      <c r="A324" s="20">
        <f t="shared" si="6"/>
        <v>454</v>
      </c>
      <c r="B324" s="26">
        <v>82.399999999999906</v>
      </c>
    </row>
    <row r="325" spans="1:2" x14ac:dyDescent="0.25">
      <c r="A325" s="20">
        <f t="shared" si="6"/>
        <v>455</v>
      </c>
      <c r="B325" s="26">
        <v>82.799999999999898</v>
      </c>
    </row>
    <row r="326" spans="1:2" x14ac:dyDescent="0.25">
      <c r="A326" s="20">
        <f t="shared" si="6"/>
        <v>456</v>
      </c>
      <c r="B326" s="26">
        <v>83.199999999999903</v>
      </c>
    </row>
    <row r="327" spans="1:2" x14ac:dyDescent="0.25">
      <c r="A327" s="20">
        <f t="shared" si="6"/>
        <v>457</v>
      </c>
      <c r="B327" s="26">
        <v>83.599999999999895</v>
      </c>
    </row>
    <row r="328" spans="1:2" x14ac:dyDescent="0.25">
      <c r="A328" s="20">
        <f t="shared" si="6"/>
        <v>458</v>
      </c>
      <c r="B328" s="26">
        <v>83.999999999999901</v>
      </c>
    </row>
    <row r="329" spans="1:2" x14ac:dyDescent="0.25">
      <c r="A329" s="20">
        <f t="shared" si="6"/>
        <v>459</v>
      </c>
      <c r="B329" s="26">
        <v>84.399999999999906</v>
      </c>
    </row>
    <row r="330" spans="1:2" x14ac:dyDescent="0.25">
      <c r="A330" s="20">
        <f t="shared" si="6"/>
        <v>460</v>
      </c>
      <c r="B330" s="26">
        <v>84.799999999999898</v>
      </c>
    </row>
    <row r="331" spans="1:2" x14ac:dyDescent="0.25">
      <c r="A331" s="20">
        <f t="shared" si="6"/>
        <v>461</v>
      </c>
      <c r="B331" s="26">
        <v>85.199999999999903</v>
      </c>
    </row>
    <row r="332" spans="1:2" x14ac:dyDescent="0.25">
      <c r="A332" s="20">
        <f t="shared" si="6"/>
        <v>462</v>
      </c>
      <c r="B332" s="26">
        <v>85.599999999999895</v>
      </c>
    </row>
    <row r="333" spans="1:2" x14ac:dyDescent="0.25">
      <c r="A333" s="20">
        <f t="shared" si="6"/>
        <v>463</v>
      </c>
      <c r="B333" s="26">
        <v>85.999999999999901</v>
      </c>
    </row>
    <row r="334" spans="1:2" x14ac:dyDescent="0.25">
      <c r="A334" s="20">
        <f t="shared" si="6"/>
        <v>464</v>
      </c>
      <c r="B334" s="26">
        <v>86.399999999999906</v>
      </c>
    </row>
    <row r="335" spans="1:2" x14ac:dyDescent="0.25">
      <c r="A335" s="20">
        <f t="shared" si="6"/>
        <v>465</v>
      </c>
      <c r="B335" s="26">
        <v>86.799999999999898</v>
      </c>
    </row>
    <row r="336" spans="1:2" x14ac:dyDescent="0.25">
      <c r="A336" s="20">
        <f t="shared" si="6"/>
        <v>466</v>
      </c>
      <c r="B336" s="26">
        <v>87.199999999999903</v>
      </c>
    </row>
    <row r="337" spans="1:2" x14ac:dyDescent="0.25">
      <c r="A337" s="20">
        <f t="shared" si="6"/>
        <v>467</v>
      </c>
      <c r="B337" s="26">
        <v>87.599999999999895</v>
      </c>
    </row>
    <row r="338" spans="1:2" x14ac:dyDescent="0.25">
      <c r="A338" s="20">
        <f t="shared" si="6"/>
        <v>468</v>
      </c>
      <c r="B338" s="26">
        <v>87.999999999999801</v>
      </c>
    </row>
    <row r="339" spans="1:2" x14ac:dyDescent="0.25">
      <c r="A339" s="20">
        <f t="shared" si="6"/>
        <v>469</v>
      </c>
      <c r="B339" s="26">
        <v>88.399999999999807</v>
      </c>
    </row>
    <row r="340" spans="1:2" x14ac:dyDescent="0.25">
      <c r="A340" s="20">
        <f t="shared" si="6"/>
        <v>470</v>
      </c>
      <c r="B340" s="26">
        <v>88.799999999999798</v>
      </c>
    </row>
    <row r="341" spans="1:2" x14ac:dyDescent="0.25">
      <c r="A341" s="20">
        <f t="shared" si="6"/>
        <v>471</v>
      </c>
      <c r="B341" s="26">
        <v>89.199999999999804</v>
      </c>
    </row>
    <row r="342" spans="1:2" x14ac:dyDescent="0.25">
      <c r="A342" s="20">
        <f t="shared" si="6"/>
        <v>472</v>
      </c>
      <c r="B342" s="26">
        <v>89.599999999999795</v>
      </c>
    </row>
    <row r="343" spans="1:2" x14ac:dyDescent="0.25">
      <c r="A343" s="20">
        <f t="shared" si="6"/>
        <v>473</v>
      </c>
      <c r="B343" s="26">
        <v>89.999999999999801</v>
      </c>
    </row>
    <row r="344" spans="1:2" x14ac:dyDescent="0.25">
      <c r="A344" s="20">
        <f t="shared" si="6"/>
        <v>474</v>
      </c>
      <c r="B344" s="26">
        <v>90.399999999999807</v>
      </c>
    </row>
    <row r="345" spans="1:2" x14ac:dyDescent="0.25">
      <c r="A345" s="20">
        <f t="shared" si="6"/>
        <v>475</v>
      </c>
      <c r="B345" s="26">
        <v>90.799999999999798</v>
      </c>
    </row>
    <row r="346" spans="1:2" x14ac:dyDescent="0.25">
      <c r="A346" s="20">
        <f t="shared" si="6"/>
        <v>476</v>
      </c>
      <c r="B346" s="26">
        <v>91.199999999999804</v>
      </c>
    </row>
    <row r="347" spans="1:2" x14ac:dyDescent="0.25">
      <c r="A347" s="20">
        <f t="shared" si="6"/>
        <v>477</v>
      </c>
      <c r="B347" s="26">
        <v>91.599999999999795</v>
      </c>
    </row>
    <row r="348" spans="1:2" x14ac:dyDescent="0.25">
      <c r="A348" s="20">
        <f t="shared" si="6"/>
        <v>478</v>
      </c>
      <c r="B348" s="26">
        <v>91.999999999999801</v>
      </c>
    </row>
    <row r="349" spans="1:2" x14ac:dyDescent="0.25">
      <c r="A349" s="20">
        <f t="shared" si="6"/>
        <v>479</v>
      </c>
      <c r="B349" s="26">
        <v>92.399999999999807</v>
      </c>
    </row>
    <row r="350" spans="1:2" x14ac:dyDescent="0.25">
      <c r="A350" s="20">
        <f t="shared" si="6"/>
        <v>480</v>
      </c>
      <c r="B350" s="26">
        <v>92.799999999999798</v>
      </c>
    </row>
    <row r="351" spans="1:2" x14ac:dyDescent="0.25">
      <c r="A351" s="20">
        <f t="shared" si="6"/>
        <v>481</v>
      </c>
      <c r="B351" s="26">
        <v>93.199999999999804</v>
      </c>
    </row>
    <row r="352" spans="1:2" x14ac:dyDescent="0.25">
      <c r="A352" s="20">
        <f t="shared" si="6"/>
        <v>482</v>
      </c>
      <c r="B352" s="26">
        <v>93.599999999999795</v>
      </c>
    </row>
    <row r="353" spans="1:2" x14ac:dyDescent="0.25">
      <c r="A353" s="20">
        <f t="shared" si="6"/>
        <v>483</v>
      </c>
      <c r="B353" s="26">
        <v>93.999999999999801</v>
      </c>
    </row>
    <row r="354" spans="1:2" x14ac:dyDescent="0.25">
      <c r="A354" s="20">
        <f t="shared" si="6"/>
        <v>484</v>
      </c>
      <c r="B354" s="26">
        <v>94.399999999999807</v>
      </c>
    </row>
    <row r="355" spans="1:2" x14ac:dyDescent="0.25">
      <c r="A355" s="20">
        <f t="shared" si="6"/>
        <v>485</v>
      </c>
      <c r="B355" s="26">
        <v>94.799999999999798</v>
      </c>
    </row>
    <row r="356" spans="1:2" x14ac:dyDescent="0.25">
      <c r="A356" s="20">
        <f t="shared" si="6"/>
        <v>486</v>
      </c>
      <c r="B356" s="26">
        <v>95.199999999999804</v>
      </c>
    </row>
    <row r="357" spans="1:2" x14ac:dyDescent="0.25">
      <c r="A357" s="20">
        <f t="shared" si="6"/>
        <v>487</v>
      </c>
      <c r="B357" s="26">
        <v>95.599999999999795</v>
      </c>
    </row>
    <row r="358" spans="1:2" x14ac:dyDescent="0.25">
      <c r="A358" s="20">
        <f t="shared" si="6"/>
        <v>488</v>
      </c>
      <c r="B358" s="26">
        <v>95.999999999999801</v>
      </c>
    </row>
    <row r="359" spans="1:2" x14ac:dyDescent="0.25">
      <c r="A359" s="20">
        <f t="shared" si="6"/>
        <v>489</v>
      </c>
      <c r="B359" s="26">
        <v>96.399999999999807</v>
      </c>
    </row>
    <row r="360" spans="1:2" x14ac:dyDescent="0.25">
      <c r="A360" s="20">
        <f t="shared" si="6"/>
        <v>490</v>
      </c>
      <c r="B360" s="26">
        <v>96.799999999999798</v>
      </c>
    </row>
    <row r="361" spans="1:2" x14ac:dyDescent="0.25">
      <c r="A361" s="20">
        <f t="shared" si="6"/>
        <v>491</v>
      </c>
      <c r="B361" s="26">
        <v>97.199999999999804</v>
      </c>
    </row>
    <row r="362" spans="1:2" x14ac:dyDescent="0.25">
      <c r="A362" s="20">
        <f t="shared" si="6"/>
        <v>492</v>
      </c>
      <c r="B362" s="26">
        <v>97.599999999999795</v>
      </c>
    </row>
    <row r="363" spans="1:2" x14ac:dyDescent="0.25">
      <c r="A363" s="20">
        <f t="shared" si="6"/>
        <v>493</v>
      </c>
      <c r="B363" s="26">
        <v>97.999999999999801</v>
      </c>
    </row>
    <row r="364" spans="1:2" x14ac:dyDescent="0.25">
      <c r="A364" s="20">
        <f t="shared" si="6"/>
        <v>494</v>
      </c>
      <c r="B364" s="26">
        <v>98.399999999999807</v>
      </c>
    </row>
    <row r="365" spans="1:2" x14ac:dyDescent="0.25">
      <c r="A365" s="20">
        <f t="shared" si="6"/>
        <v>495</v>
      </c>
      <c r="B365" s="26">
        <v>98.799999999999798</v>
      </c>
    </row>
    <row r="366" spans="1:2" x14ac:dyDescent="0.25">
      <c r="A366" s="20">
        <f t="shared" si="6"/>
        <v>496</v>
      </c>
      <c r="B366" s="26">
        <v>99.199999999999804</v>
      </c>
    </row>
    <row r="367" spans="1:2" x14ac:dyDescent="0.25">
      <c r="A367" s="20">
        <f t="shared" si="6"/>
        <v>497</v>
      </c>
      <c r="B367" s="26">
        <v>99.599999999999795</v>
      </c>
    </row>
    <row r="368" spans="1:2" x14ac:dyDescent="0.25">
      <c r="A368" s="20">
        <f t="shared" si="6"/>
        <v>498</v>
      </c>
      <c r="B368" s="26">
        <v>99.999999999999801</v>
      </c>
    </row>
    <row r="369" spans="1:2" x14ac:dyDescent="0.25">
      <c r="A369" s="20">
        <f t="shared" si="6"/>
        <v>499</v>
      </c>
      <c r="B369" s="26">
        <v>100.4</v>
      </c>
    </row>
    <row r="370" spans="1:2" x14ac:dyDescent="0.25">
      <c r="A370" s="20">
        <f t="shared" si="6"/>
        <v>500</v>
      </c>
      <c r="B370" s="26">
        <v>100.8</v>
      </c>
    </row>
    <row r="371" spans="1:2" x14ac:dyDescent="0.25">
      <c r="A371" s="20">
        <f t="shared" si="6"/>
        <v>501</v>
      </c>
      <c r="B371" s="26">
        <v>101.2</v>
      </c>
    </row>
    <row r="372" spans="1:2" x14ac:dyDescent="0.25">
      <c r="A372" s="20">
        <f t="shared" si="6"/>
        <v>502</v>
      </c>
      <c r="B372" s="26">
        <v>101.6</v>
      </c>
    </row>
    <row r="373" spans="1:2" x14ac:dyDescent="0.25">
      <c r="A373" s="20">
        <f t="shared" si="6"/>
        <v>503</v>
      </c>
      <c r="B373" s="26">
        <v>102</v>
      </c>
    </row>
    <row r="374" spans="1:2" x14ac:dyDescent="0.25">
      <c r="A374" s="20">
        <f t="shared" si="6"/>
        <v>504</v>
      </c>
      <c r="B374" s="26">
        <v>102.4</v>
      </c>
    </row>
    <row r="375" spans="1:2" x14ac:dyDescent="0.25">
      <c r="A375" s="20">
        <f t="shared" si="6"/>
        <v>505</v>
      </c>
      <c r="B375" s="26">
        <v>102.8</v>
      </c>
    </row>
    <row r="376" spans="1:2" x14ac:dyDescent="0.25">
      <c r="A376" s="20">
        <f t="shared" ref="A376:A439" si="7">A375+1</f>
        <v>506</v>
      </c>
      <c r="B376" s="26">
        <v>103.2</v>
      </c>
    </row>
    <row r="377" spans="1:2" x14ac:dyDescent="0.25">
      <c r="A377" s="20">
        <f t="shared" si="7"/>
        <v>507</v>
      </c>
      <c r="B377" s="26">
        <v>103.6</v>
      </c>
    </row>
    <row r="378" spans="1:2" x14ac:dyDescent="0.25">
      <c r="A378" s="20">
        <f t="shared" si="7"/>
        <v>508</v>
      </c>
      <c r="B378" s="26">
        <v>104</v>
      </c>
    </row>
    <row r="379" spans="1:2" x14ac:dyDescent="0.25">
      <c r="A379" s="20">
        <f t="shared" si="7"/>
        <v>509</v>
      </c>
      <c r="B379" s="26">
        <v>104.4</v>
      </c>
    </row>
    <row r="380" spans="1:2" x14ac:dyDescent="0.25">
      <c r="A380" s="20">
        <f t="shared" si="7"/>
        <v>510</v>
      </c>
      <c r="B380" s="26">
        <v>104.8</v>
      </c>
    </row>
    <row r="381" spans="1:2" x14ac:dyDescent="0.25">
      <c r="A381" s="20">
        <f t="shared" si="7"/>
        <v>511</v>
      </c>
      <c r="B381" s="26">
        <v>105.2</v>
      </c>
    </row>
    <row r="382" spans="1:2" x14ac:dyDescent="0.25">
      <c r="A382" s="20">
        <f t="shared" si="7"/>
        <v>512</v>
      </c>
      <c r="B382" s="26">
        <v>105.6</v>
      </c>
    </row>
    <row r="383" spans="1:2" x14ac:dyDescent="0.25">
      <c r="A383" s="20">
        <f t="shared" si="7"/>
        <v>513</v>
      </c>
      <c r="B383" s="26">
        <v>106</v>
      </c>
    </row>
    <row r="384" spans="1:2" x14ac:dyDescent="0.25">
      <c r="A384" s="20">
        <f t="shared" si="7"/>
        <v>514</v>
      </c>
      <c r="B384" s="26">
        <v>106.4</v>
      </c>
    </row>
    <row r="385" spans="1:2" x14ac:dyDescent="0.25">
      <c r="A385" s="20">
        <f t="shared" si="7"/>
        <v>515</v>
      </c>
      <c r="B385" s="26">
        <v>106.8</v>
      </c>
    </row>
    <row r="386" spans="1:2" x14ac:dyDescent="0.25">
      <c r="A386" s="20">
        <f t="shared" si="7"/>
        <v>516</v>
      </c>
      <c r="B386" s="26">
        <v>107.2</v>
      </c>
    </row>
    <row r="387" spans="1:2" x14ac:dyDescent="0.25">
      <c r="A387" s="20">
        <f t="shared" si="7"/>
        <v>517</v>
      </c>
      <c r="B387" s="26">
        <v>107.6</v>
      </c>
    </row>
    <row r="388" spans="1:2" x14ac:dyDescent="0.25">
      <c r="A388" s="20">
        <f t="shared" si="7"/>
        <v>518</v>
      </c>
      <c r="B388" s="26">
        <v>108</v>
      </c>
    </row>
    <row r="389" spans="1:2" x14ac:dyDescent="0.25">
      <c r="A389" s="20">
        <f t="shared" si="7"/>
        <v>519</v>
      </c>
      <c r="B389" s="26">
        <v>108.4</v>
      </c>
    </row>
    <row r="390" spans="1:2" x14ac:dyDescent="0.25">
      <c r="A390" s="20">
        <f t="shared" si="7"/>
        <v>520</v>
      </c>
      <c r="B390" s="26">
        <v>108.8</v>
      </c>
    </row>
    <row r="391" spans="1:2" x14ac:dyDescent="0.25">
      <c r="A391" s="20">
        <f t="shared" si="7"/>
        <v>521</v>
      </c>
      <c r="B391" s="26">
        <v>109.2</v>
      </c>
    </row>
    <row r="392" spans="1:2" x14ac:dyDescent="0.25">
      <c r="A392" s="20">
        <f t="shared" si="7"/>
        <v>522</v>
      </c>
      <c r="B392" s="26">
        <v>109.6</v>
      </c>
    </row>
    <row r="393" spans="1:2" x14ac:dyDescent="0.25">
      <c r="A393" s="20">
        <f t="shared" si="7"/>
        <v>523</v>
      </c>
      <c r="B393" s="26">
        <v>110</v>
      </c>
    </row>
    <row r="394" spans="1:2" x14ac:dyDescent="0.25">
      <c r="A394" s="20">
        <f t="shared" si="7"/>
        <v>524</v>
      </c>
      <c r="B394" s="26">
        <v>110.4</v>
      </c>
    </row>
    <row r="395" spans="1:2" x14ac:dyDescent="0.25">
      <c r="A395" s="20">
        <f t="shared" si="7"/>
        <v>525</v>
      </c>
      <c r="B395" s="26">
        <v>110.8</v>
      </c>
    </row>
    <row r="396" spans="1:2" x14ac:dyDescent="0.25">
      <c r="A396" s="20">
        <f t="shared" si="7"/>
        <v>526</v>
      </c>
      <c r="B396" s="26">
        <v>111.2</v>
      </c>
    </row>
    <row r="397" spans="1:2" x14ac:dyDescent="0.25">
      <c r="A397" s="20">
        <f t="shared" si="7"/>
        <v>527</v>
      </c>
      <c r="B397" s="26">
        <v>111.6</v>
      </c>
    </row>
    <row r="398" spans="1:2" x14ac:dyDescent="0.25">
      <c r="A398" s="20">
        <f t="shared" si="7"/>
        <v>528</v>
      </c>
      <c r="B398" s="26">
        <v>112</v>
      </c>
    </row>
    <row r="399" spans="1:2" x14ac:dyDescent="0.25">
      <c r="A399" s="20">
        <f t="shared" si="7"/>
        <v>529</v>
      </c>
      <c r="B399" s="26">
        <v>112.4</v>
      </c>
    </row>
    <row r="400" spans="1:2" x14ac:dyDescent="0.25">
      <c r="A400" s="20">
        <f t="shared" si="7"/>
        <v>530</v>
      </c>
      <c r="B400" s="26">
        <v>112.8</v>
      </c>
    </row>
    <row r="401" spans="1:2" x14ac:dyDescent="0.25">
      <c r="A401" s="20">
        <f t="shared" si="7"/>
        <v>531</v>
      </c>
      <c r="B401" s="26">
        <v>113.2</v>
      </c>
    </row>
    <row r="402" spans="1:2" x14ac:dyDescent="0.25">
      <c r="A402" s="20">
        <f t="shared" si="7"/>
        <v>532</v>
      </c>
      <c r="B402" s="26">
        <v>113.6</v>
      </c>
    </row>
    <row r="403" spans="1:2" x14ac:dyDescent="0.25">
      <c r="A403" s="20">
        <f t="shared" si="7"/>
        <v>533</v>
      </c>
      <c r="B403" s="26">
        <v>114</v>
      </c>
    </row>
    <row r="404" spans="1:2" x14ac:dyDescent="0.25">
      <c r="A404" s="20">
        <f t="shared" si="7"/>
        <v>534</v>
      </c>
      <c r="B404" s="26">
        <v>114.4</v>
      </c>
    </row>
    <row r="405" spans="1:2" x14ac:dyDescent="0.25">
      <c r="A405" s="20">
        <f t="shared" si="7"/>
        <v>535</v>
      </c>
      <c r="B405" s="26">
        <v>114.8</v>
      </c>
    </row>
    <row r="406" spans="1:2" x14ac:dyDescent="0.25">
      <c r="A406" s="20">
        <f t="shared" si="7"/>
        <v>536</v>
      </c>
      <c r="B406" s="26">
        <v>115.2</v>
      </c>
    </row>
    <row r="407" spans="1:2" x14ac:dyDescent="0.25">
      <c r="A407" s="20">
        <f t="shared" si="7"/>
        <v>537</v>
      </c>
      <c r="B407" s="26">
        <v>115.6</v>
      </c>
    </row>
    <row r="408" spans="1:2" x14ac:dyDescent="0.25">
      <c r="A408" s="20">
        <f t="shared" si="7"/>
        <v>538</v>
      </c>
      <c r="B408" s="26">
        <v>116</v>
      </c>
    </row>
    <row r="409" spans="1:2" x14ac:dyDescent="0.25">
      <c r="A409" s="20">
        <f t="shared" si="7"/>
        <v>539</v>
      </c>
      <c r="B409" s="26">
        <v>116.4</v>
      </c>
    </row>
    <row r="410" spans="1:2" x14ac:dyDescent="0.25">
      <c r="A410" s="20">
        <f t="shared" si="7"/>
        <v>540</v>
      </c>
      <c r="B410" s="26">
        <v>116.8</v>
      </c>
    </row>
    <row r="411" spans="1:2" x14ac:dyDescent="0.25">
      <c r="A411" s="20">
        <f t="shared" si="7"/>
        <v>541</v>
      </c>
      <c r="B411" s="26">
        <v>117.2</v>
      </c>
    </row>
    <row r="412" spans="1:2" x14ac:dyDescent="0.25">
      <c r="A412" s="20">
        <f t="shared" si="7"/>
        <v>542</v>
      </c>
      <c r="B412" s="26">
        <v>117.6</v>
      </c>
    </row>
    <row r="413" spans="1:2" x14ac:dyDescent="0.25">
      <c r="A413" s="20">
        <f t="shared" si="7"/>
        <v>543</v>
      </c>
      <c r="B413" s="26">
        <v>118</v>
      </c>
    </row>
    <row r="414" spans="1:2" x14ac:dyDescent="0.25">
      <c r="A414" s="20">
        <f t="shared" si="7"/>
        <v>544</v>
      </c>
      <c r="B414" s="26">
        <v>118.4</v>
      </c>
    </row>
    <row r="415" spans="1:2" x14ac:dyDescent="0.25">
      <c r="A415" s="20">
        <f t="shared" si="7"/>
        <v>545</v>
      </c>
      <c r="B415" s="26">
        <v>118.8</v>
      </c>
    </row>
    <row r="416" spans="1:2" x14ac:dyDescent="0.25">
      <c r="A416" s="20">
        <f t="shared" si="7"/>
        <v>546</v>
      </c>
      <c r="B416" s="26">
        <v>119.2</v>
      </c>
    </row>
    <row r="417" spans="1:2" x14ac:dyDescent="0.25">
      <c r="A417" s="20">
        <f t="shared" si="7"/>
        <v>547</v>
      </c>
      <c r="B417" s="26">
        <v>119.6</v>
      </c>
    </row>
    <row r="418" spans="1:2" x14ac:dyDescent="0.25">
      <c r="A418" s="20">
        <f t="shared" si="7"/>
        <v>548</v>
      </c>
      <c r="B418" s="26">
        <v>120</v>
      </c>
    </row>
    <row r="419" spans="1:2" x14ac:dyDescent="0.25">
      <c r="A419" s="20">
        <f t="shared" si="7"/>
        <v>549</v>
      </c>
      <c r="B419" s="26">
        <v>120.4</v>
      </c>
    </row>
    <row r="420" spans="1:2" x14ac:dyDescent="0.25">
      <c r="A420" s="20">
        <f t="shared" si="7"/>
        <v>550</v>
      </c>
      <c r="B420" s="26">
        <v>120.8</v>
      </c>
    </row>
    <row r="421" spans="1:2" x14ac:dyDescent="0.25">
      <c r="A421" s="20">
        <f t="shared" si="7"/>
        <v>551</v>
      </c>
      <c r="B421" s="26">
        <v>121.2</v>
      </c>
    </row>
    <row r="422" spans="1:2" x14ac:dyDescent="0.25">
      <c r="A422" s="20">
        <f t="shared" si="7"/>
        <v>552</v>
      </c>
      <c r="B422" s="26">
        <v>121.6</v>
      </c>
    </row>
    <row r="423" spans="1:2" x14ac:dyDescent="0.25">
      <c r="A423" s="20">
        <f t="shared" si="7"/>
        <v>553</v>
      </c>
      <c r="B423" s="26">
        <v>122</v>
      </c>
    </row>
    <row r="424" spans="1:2" x14ac:dyDescent="0.25">
      <c r="A424" s="20">
        <f t="shared" si="7"/>
        <v>554</v>
      </c>
      <c r="B424" s="26">
        <v>122.4</v>
      </c>
    </row>
    <row r="425" spans="1:2" x14ac:dyDescent="0.25">
      <c r="A425" s="20">
        <f t="shared" si="7"/>
        <v>555</v>
      </c>
      <c r="B425" s="26">
        <v>122.8</v>
      </c>
    </row>
    <row r="426" spans="1:2" x14ac:dyDescent="0.25">
      <c r="A426" s="20">
        <f t="shared" si="7"/>
        <v>556</v>
      </c>
      <c r="B426" s="26">
        <v>123.2</v>
      </c>
    </row>
    <row r="427" spans="1:2" x14ac:dyDescent="0.25">
      <c r="A427" s="20">
        <f t="shared" si="7"/>
        <v>557</v>
      </c>
      <c r="B427" s="26">
        <v>123.6</v>
      </c>
    </row>
    <row r="428" spans="1:2" x14ac:dyDescent="0.25">
      <c r="A428" s="20">
        <f t="shared" si="7"/>
        <v>558</v>
      </c>
      <c r="B428" s="26">
        <v>124</v>
      </c>
    </row>
    <row r="429" spans="1:2" x14ac:dyDescent="0.25">
      <c r="A429" s="20">
        <f t="shared" si="7"/>
        <v>559</v>
      </c>
      <c r="B429" s="26">
        <v>124.4</v>
      </c>
    </row>
    <row r="430" spans="1:2" x14ac:dyDescent="0.25">
      <c r="A430" s="20">
        <f t="shared" si="7"/>
        <v>560</v>
      </c>
      <c r="B430" s="26">
        <v>124.8</v>
      </c>
    </row>
    <row r="431" spans="1:2" x14ac:dyDescent="0.25">
      <c r="A431" s="20">
        <f t="shared" si="7"/>
        <v>561</v>
      </c>
      <c r="B431" s="26">
        <v>125.2</v>
      </c>
    </row>
    <row r="432" spans="1:2" x14ac:dyDescent="0.25">
      <c r="A432" s="20">
        <f t="shared" si="7"/>
        <v>562</v>
      </c>
      <c r="B432" s="26">
        <v>125.6</v>
      </c>
    </row>
    <row r="433" spans="1:2" x14ac:dyDescent="0.25">
      <c r="A433" s="20">
        <f t="shared" si="7"/>
        <v>563</v>
      </c>
      <c r="B433" s="26">
        <v>126</v>
      </c>
    </row>
    <row r="434" spans="1:2" x14ac:dyDescent="0.25">
      <c r="A434" s="20">
        <f t="shared" si="7"/>
        <v>564</v>
      </c>
      <c r="B434" s="26">
        <v>126.4</v>
      </c>
    </row>
    <row r="435" spans="1:2" x14ac:dyDescent="0.25">
      <c r="A435" s="20">
        <f t="shared" si="7"/>
        <v>565</v>
      </c>
      <c r="B435" s="26">
        <v>126.8</v>
      </c>
    </row>
    <row r="436" spans="1:2" x14ac:dyDescent="0.25">
      <c r="A436" s="20">
        <f t="shared" si="7"/>
        <v>566</v>
      </c>
      <c r="B436" s="26">
        <v>127.2</v>
      </c>
    </row>
    <row r="437" spans="1:2" x14ac:dyDescent="0.25">
      <c r="A437" s="20">
        <f t="shared" si="7"/>
        <v>567</v>
      </c>
      <c r="B437" s="26">
        <v>127.6</v>
      </c>
    </row>
    <row r="438" spans="1:2" x14ac:dyDescent="0.25">
      <c r="A438" s="20">
        <f t="shared" si="7"/>
        <v>568</v>
      </c>
      <c r="B438" s="26">
        <v>128</v>
      </c>
    </row>
    <row r="439" spans="1:2" x14ac:dyDescent="0.25">
      <c r="A439" s="20">
        <f t="shared" si="7"/>
        <v>569</v>
      </c>
      <c r="B439" s="26">
        <v>128.4</v>
      </c>
    </row>
    <row r="440" spans="1:2" x14ac:dyDescent="0.25">
      <c r="A440" s="20">
        <f t="shared" ref="A440:A503" si="8">A439+1</f>
        <v>570</v>
      </c>
      <c r="B440" s="26">
        <v>128.80000000000001</v>
      </c>
    </row>
    <row r="441" spans="1:2" x14ac:dyDescent="0.25">
      <c r="A441" s="20">
        <f t="shared" si="8"/>
        <v>571</v>
      </c>
      <c r="B441" s="26">
        <v>129.19999999999999</v>
      </c>
    </row>
    <row r="442" spans="1:2" x14ac:dyDescent="0.25">
      <c r="A442" s="20">
        <f t="shared" si="8"/>
        <v>572</v>
      </c>
      <c r="B442" s="26">
        <v>129.6</v>
      </c>
    </row>
    <row r="443" spans="1:2" x14ac:dyDescent="0.25">
      <c r="A443" s="20">
        <f t="shared" si="8"/>
        <v>573</v>
      </c>
      <c r="B443" s="26">
        <v>130</v>
      </c>
    </row>
    <row r="444" spans="1:2" x14ac:dyDescent="0.25">
      <c r="A444" s="20">
        <f t="shared" si="8"/>
        <v>574</v>
      </c>
      <c r="B444" s="26">
        <v>130.4</v>
      </c>
    </row>
    <row r="445" spans="1:2" x14ac:dyDescent="0.25">
      <c r="A445" s="20">
        <f t="shared" si="8"/>
        <v>575</v>
      </c>
      <c r="B445" s="26">
        <v>130.80000000000001</v>
      </c>
    </row>
    <row r="446" spans="1:2" x14ac:dyDescent="0.25">
      <c r="A446" s="20">
        <f t="shared" si="8"/>
        <v>576</v>
      </c>
      <c r="B446" s="26">
        <v>131.19999999999999</v>
      </c>
    </row>
    <row r="447" spans="1:2" x14ac:dyDescent="0.25">
      <c r="A447" s="20">
        <f t="shared" si="8"/>
        <v>577</v>
      </c>
      <c r="B447" s="26">
        <v>131.6</v>
      </c>
    </row>
    <row r="448" spans="1:2" x14ac:dyDescent="0.25">
      <c r="A448" s="20">
        <f t="shared" si="8"/>
        <v>578</v>
      </c>
      <c r="B448" s="26">
        <v>132</v>
      </c>
    </row>
    <row r="449" spans="1:2" x14ac:dyDescent="0.25">
      <c r="A449" s="20">
        <f t="shared" si="8"/>
        <v>579</v>
      </c>
      <c r="B449" s="26">
        <v>132.4</v>
      </c>
    </row>
    <row r="450" spans="1:2" x14ac:dyDescent="0.25">
      <c r="A450" s="20">
        <f t="shared" si="8"/>
        <v>580</v>
      </c>
      <c r="B450" s="26">
        <v>132.80000000000001</v>
      </c>
    </row>
    <row r="451" spans="1:2" x14ac:dyDescent="0.25">
      <c r="A451" s="20">
        <f t="shared" si="8"/>
        <v>581</v>
      </c>
      <c r="B451" s="26">
        <v>133.19999999999999</v>
      </c>
    </row>
    <row r="452" spans="1:2" x14ac:dyDescent="0.25">
      <c r="A452" s="20">
        <f t="shared" si="8"/>
        <v>582</v>
      </c>
      <c r="B452" s="26">
        <v>133.6</v>
      </c>
    </row>
    <row r="453" spans="1:2" x14ac:dyDescent="0.25">
      <c r="A453" s="20">
        <f t="shared" si="8"/>
        <v>583</v>
      </c>
      <c r="B453" s="26">
        <v>134</v>
      </c>
    </row>
    <row r="454" spans="1:2" x14ac:dyDescent="0.25">
      <c r="A454" s="20">
        <f t="shared" si="8"/>
        <v>584</v>
      </c>
      <c r="B454" s="26">
        <v>134.4</v>
      </c>
    </row>
    <row r="455" spans="1:2" x14ac:dyDescent="0.25">
      <c r="A455" s="20">
        <f t="shared" si="8"/>
        <v>585</v>
      </c>
      <c r="B455" s="26">
        <v>134.80000000000001</v>
      </c>
    </row>
    <row r="456" spans="1:2" x14ac:dyDescent="0.25">
      <c r="A456" s="20">
        <f t="shared" si="8"/>
        <v>586</v>
      </c>
      <c r="B456" s="26">
        <v>135.19999999999999</v>
      </c>
    </row>
    <row r="457" spans="1:2" x14ac:dyDescent="0.25">
      <c r="A457" s="20">
        <f t="shared" si="8"/>
        <v>587</v>
      </c>
      <c r="B457" s="26">
        <v>135.6</v>
      </c>
    </row>
    <row r="458" spans="1:2" x14ac:dyDescent="0.25">
      <c r="A458" s="20">
        <f t="shared" si="8"/>
        <v>588</v>
      </c>
      <c r="B458" s="26">
        <v>136</v>
      </c>
    </row>
    <row r="459" spans="1:2" x14ac:dyDescent="0.25">
      <c r="A459" s="20">
        <f t="shared" si="8"/>
        <v>589</v>
      </c>
      <c r="B459" s="26">
        <v>136.4</v>
      </c>
    </row>
    <row r="460" spans="1:2" x14ac:dyDescent="0.25">
      <c r="A460" s="20">
        <f t="shared" si="8"/>
        <v>590</v>
      </c>
      <c r="B460" s="26">
        <v>136.80000000000001</v>
      </c>
    </row>
    <row r="461" spans="1:2" x14ac:dyDescent="0.25">
      <c r="A461" s="20">
        <f t="shared" si="8"/>
        <v>591</v>
      </c>
      <c r="B461" s="26">
        <v>137.19999999999999</v>
      </c>
    </row>
    <row r="462" spans="1:2" x14ac:dyDescent="0.25">
      <c r="A462" s="20">
        <f t="shared" si="8"/>
        <v>592</v>
      </c>
      <c r="B462" s="26">
        <v>137.6</v>
      </c>
    </row>
    <row r="463" spans="1:2" x14ac:dyDescent="0.25">
      <c r="A463" s="20">
        <f t="shared" si="8"/>
        <v>593</v>
      </c>
      <c r="B463" s="26">
        <v>138</v>
      </c>
    </row>
    <row r="464" spans="1:2" x14ac:dyDescent="0.25">
      <c r="A464" s="20">
        <f t="shared" si="8"/>
        <v>594</v>
      </c>
      <c r="B464" s="26">
        <v>138.4</v>
      </c>
    </row>
    <row r="465" spans="1:2" x14ac:dyDescent="0.25">
      <c r="A465" s="20">
        <f t="shared" si="8"/>
        <v>595</v>
      </c>
      <c r="B465" s="26">
        <v>138.80000000000001</v>
      </c>
    </row>
    <row r="466" spans="1:2" x14ac:dyDescent="0.25">
      <c r="A466" s="20">
        <f t="shared" si="8"/>
        <v>596</v>
      </c>
      <c r="B466" s="26">
        <v>139.19999999999999</v>
      </c>
    </row>
    <row r="467" spans="1:2" x14ac:dyDescent="0.25">
      <c r="A467" s="20">
        <f t="shared" si="8"/>
        <v>597</v>
      </c>
      <c r="B467" s="26">
        <v>139.6</v>
      </c>
    </row>
    <row r="468" spans="1:2" x14ac:dyDescent="0.25">
      <c r="A468" s="20">
        <f t="shared" si="8"/>
        <v>598</v>
      </c>
      <c r="B468" s="26">
        <v>140</v>
      </c>
    </row>
    <row r="469" spans="1:2" x14ac:dyDescent="0.25">
      <c r="A469" s="20">
        <f t="shared" si="8"/>
        <v>599</v>
      </c>
      <c r="B469" s="26">
        <v>140.4</v>
      </c>
    </row>
    <row r="470" spans="1:2" x14ac:dyDescent="0.25">
      <c r="A470" s="20">
        <f t="shared" si="8"/>
        <v>600</v>
      </c>
      <c r="B470" s="26">
        <v>140.80000000000001</v>
      </c>
    </row>
    <row r="471" spans="1:2" x14ac:dyDescent="0.25">
      <c r="A471" s="20">
        <f t="shared" si="8"/>
        <v>601</v>
      </c>
      <c r="B471" s="26">
        <v>141.19999999999999</v>
      </c>
    </row>
    <row r="472" spans="1:2" x14ac:dyDescent="0.25">
      <c r="A472" s="20">
        <f t="shared" si="8"/>
        <v>602</v>
      </c>
      <c r="B472" s="26">
        <v>141.6</v>
      </c>
    </row>
    <row r="473" spans="1:2" x14ac:dyDescent="0.25">
      <c r="A473" s="20">
        <f t="shared" si="8"/>
        <v>603</v>
      </c>
      <c r="B473" s="26">
        <v>142</v>
      </c>
    </row>
    <row r="474" spans="1:2" x14ac:dyDescent="0.25">
      <c r="A474" s="20">
        <f t="shared" si="8"/>
        <v>604</v>
      </c>
      <c r="B474" s="26">
        <v>142.4</v>
      </c>
    </row>
    <row r="475" spans="1:2" x14ac:dyDescent="0.25">
      <c r="A475" s="20">
        <f t="shared" si="8"/>
        <v>605</v>
      </c>
      <c r="B475" s="26">
        <v>142.80000000000001</v>
      </c>
    </row>
    <row r="476" spans="1:2" x14ac:dyDescent="0.25">
      <c r="A476" s="20">
        <f t="shared" si="8"/>
        <v>606</v>
      </c>
      <c r="B476" s="26">
        <v>143.19999999999999</v>
      </c>
    </row>
    <row r="477" spans="1:2" x14ac:dyDescent="0.25">
      <c r="A477" s="20">
        <f t="shared" si="8"/>
        <v>607</v>
      </c>
      <c r="B477" s="26">
        <v>143.6</v>
      </c>
    </row>
    <row r="478" spans="1:2" x14ac:dyDescent="0.25">
      <c r="A478" s="20">
        <f t="shared" si="8"/>
        <v>608</v>
      </c>
      <c r="B478" s="26">
        <v>144</v>
      </c>
    </row>
    <row r="479" spans="1:2" x14ac:dyDescent="0.25">
      <c r="A479" s="20">
        <f t="shared" si="8"/>
        <v>609</v>
      </c>
      <c r="B479" s="26">
        <v>144.4</v>
      </c>
    </row>
    <row r="480" spans="1:2" x14ac:dyDescent="0.25">
      <c r="A480" s="20">
        <f t="shared" si="8"/>
        <v>610</v>
      </c>
      <c r="B480" s="26">
        <v>144.80000000000001</v>
      </c>
    </row>
    <row r="481" spans="1:2" x14ac:dyDescent="0.25">
      <c r="A481" s="20">
        <f t="shared" si="8"/>
        <v>611</v>
      </c>
      <c r="B481" s="26">
        <v>145.19999999999999</v>
      </c>
    </row>
    <row r="482" spans="1:2" x14ac:dyDescent="0.25">
      <c r="A482" s="20">
        <f t="shared" si="8"/>
        <v>612</v>
      </c>
      <c r="B482" s="26">
        <v>145.6</v>
      </c>
    </row>
    <row r="483" spans="1:2" x14ac:dyDescent="0.25">
      <c r="A483" s="20">
        <f t="shared" si="8"/>
        <v>613</v>
      </c>
      <c r="B483" s="26">
        <v>146</v>
      </c>
    </row>
    <row r="484" spans="1:2" x14ac:dyDescent="0.25">
      <c r="A484" s="20">
        <f t="shared" si="8"/>
        <v>614</v>
      </c>
      <c r="B484" s="26">
        <v>146.4</v>
      </c>
    </row>
    <row r="485" spans="1:2" x14ac:dyDescent="0.25">
      <c r="A485" s="20">
        <f t="shared" si="8"/>
        <v>615</v>
      </c>
      <c r="B485" s="26">
        <v>146.80000000000001</v>
      </c>
    </row>
    <row r="486" spans="1:2" x14ac:dyDescent="0.25">
      <c r="A486" s="20">
        <f t="shared" si="8"/>
        <v>616</v>
      </c>
      <c r="B486" s="26">
        <v>147.19999999999999</v>
      </c>
    </row>
    <row r="487" spans="1:2" x14ac:dyDescent="0.25">
      <c r="A487" s="20">
        <f t="shared" si="8"/>
        <v>617</v>
      </c>
      <c r="B487" s="26">
        <v>147.6</v>
      </c>
    </row>
    <row r="488" spans="1:2" x14ac:dyDescent="0.25">
      <c r="A488" s="20">
        <f t="shared" si="8"/>
        <v>618</v>
      </c>
      <c r="B488" s="26">
        <v>148</v>
      </c>
    </row>
    <row r="489" spans="1:2" x14ac:dyDescent="0.25">
      <c r="A489" s="20">
        <f t="shared" si="8"/>
        <v>619</v>
      </c>
      <c r="B489" s="26">
        <v>148.4</v>
      </c>
    </row>
    <row r="490" spans="1:2" x14ac:dyDescent="0.25">
      <c r="A490" s="20">
        <f t="shared" si="8"/>
        <v>620</v>
      </c>
      <c r="B490" s="26">
        <v>148.80000000000001</v>
      </c>
    </row>
    <row r="491" spans="1:2" x14ac:dyDescent="0.25">
      <c r="A491" s="20">
        <f t="shared" si="8"/>
        <v>621</v>
      </c>
      <c r="B491" s="26">
        <v>149.19999999999999</v>
      </c>
    </row>
    <row r="492" spans="1:2" x14ac:dyDescent="0.25">
      <c r="A492" s="20">
        <f t="shared" si="8"/>
        <v>622</v>
      </c>
      <c r="B492" s="26">
        <v>149.6</v>
      </c>
    </row>
    <row r="493" spans="1:2" x14ac:dyDescent="0.25">
      <c r="A493" s="20">
        <f t="shared" si="8"/>
        <v>623</v>
      </c>
      <c r="B493" s="26">
        <v>150</v>
      </c>
    </row>
    <row r="494" spans="1:2" x14ac:dyDescent="0.25">
      <c r="A494" s="20">
        <f t="shared" si="8"/>
        <v>624</v>
      </c>
      <c r="B494" s="26">
        <v>150.4</v>
      </c>
    </row>
    <row r="495" spans="1:2" x14ac:dyDescent="0.25">
      <c r="A495" s="20">
        <f t="shared" si="8"/>
        <v>625</v>
      </c>
      <c r="B495" s="26">
        <v>150.80000000000001</v>
      </c>
    </row>
    <row r="496" spans="1:2" x14ac:dyDescent="0.25">
      <c r="A496" s="20">
        <f t="shared" si="8"/>
        <v>626</v>
      </c>
      <c r="B496" s="26">
        <v>151.19999999999999</v>
      </c>
    </row>
    <row r="497" spans="1:2" x14ac:dyDescent="0.25">
      <c r="A497" s="20">
        <f t="shared" si="8"/>
        <v>627</v>
      </c>
      <c r="B497" s="26">
        <v>151.6</v>
      </c>
    </row>
    <row r="498" spans="1:2" x14ac:dyDescent="0.25">
      <c r="A498" s="20">
        <f t="shared" si="8"/>
        <v>628</v>
      </c>
      <c r="B498" s="26">
        <v>152</v>
      </c>
    </row>
    <row r="499" spans="1:2" x14ac:dyDescent="0.25">
      <c r="A499" s="20">
        <f t="shared" si="8"/>
        <v>629</v>
      </c>
      <c r="B499" s="26">
        <v>152.4</v>
      </c>
    </row>
    <row r="500" spans="1:2" x14ac:dyDescent="0.25">
      <c r="A500" s="20">
        <f t="shared" si="8"/>
        <v>630</v>
      </c>
      <c r="B500" s="26">
        <v>152.80000000000001</v>
      </c>
    </row>
    <row r="501" spans="1:2" x14ac:dyDescent="0.25">
      <c r="A501" s="20">
        <f t="shared" si="8"/>
        <v>631</v>
      </c>
      <c r="B501" s="26">
        <v>153.19999999999999</v>
      </c>
    </row>
    <row r="502" spans="1:2" x14ac:dyDescent="0.25">
      <c r="A502" s="20">
        <f t="shared" si="8"/>
        <v>632</v>
      </c>
      <c r="B502" s="26">
        <v>153.6</v>
      </c>
    </row>
    <row r="503" spans="1:2" x14ac:dyDescent="0.25">
      <c r="A503" s="20">
        <f t="shared" si="8"/>
        <v>633</v>
      </c>
      <c r="B503" s="26">
        <v>154</v>
      </c>
    </row>
    <row r="504" spans="1:2" x14ac:dyDescent="0.25">
      <c r="A504" s="20">
        <f t="shared" ref="A504:A556" si="9">A503+1</f>
        <v>634</v>
      </c>
      <c r="B504" s="26">
        <v>154.4</v>
      </c>
    </row>
    <row r="505" spans="1:2" x14ac:dyDescent="0.25">
      <c r="A505" s="20">
        <f t="shared" si="9"/>
        <v>635</v>
      </c>
      <c r="B505" s="26">
        <v>154.80000000000001</v>
      </c>
    </row>
    <row r="506" spans="1:2" x14ac:dyDescent="0.25">
      <c r="A506" s="20">
        <f t="shared" si="9"/>
        <v>636</v>
      </c>
      <c r="B506" s="26">
        <v>155.19999999999999</v>
      </c>
    </row>
    <row r="507" spans="1:2" x14ac:dyDescent="0.25">
      <c r="A507" s="20">
        <f t="shared" si="9"/>
        <v>637</v>
      </c>
      <c r="B507" s="26">
        <v>155.6</v>
      </c>
    </row>
    <row r="508" spans="1:2" x14ac:dyDescent="0.25">
      <c r="A508" s="20">
        <f t="shared" si="9"/>
        <v>638</v>
      </c>
      <c r="B508" s="26">
        <v>156</v>
      </c>
    </row>
    <row r="509" spans="1:2" x14ac:dyDescent="0.25">
      <c r="A509" s="20">
        <f t="shared" si="9"/>
        <v>639</v>
      </c>
      <c r="B509" s="26">
        <v>156.4</v>
      </c>
    </row>
    <row r="510" spans="1:2" x14ac:dyDescent="0.25">
      <c r="A510" s="20">
        <f t="shared" si="9"/>
        <v>640</v>
      </c>
      <c r="B510" s="26">
        <v>156.80000000000001</v>
      </c>
    </row>
    <row r="511" spans="1:2" x14ac:dyDescent="0.25">
      <c r="A511" s="20">
        <f t="shared" si="9"/>
        <v>641</v>
      </c>
      <c r="B511" s="26">
        <v>157.19999999999999</v>
      </c>
    </row>
    <row r="512" spans="1:2" x14ac:dyDescent="0.25">
      <c r="A512" s="20">
        <f t="shared" si="9"/>
        <v>642</v>
      </c>
      <c r="B512" s="26">
        <v>157.6</v>
      </c>
    </row>
    <row r="513" spans="1:2" x14ac:dyDescent="0.25">
      <c r="A513" s="20">
        <f t="shared" si="9"/>
        <v>643</v>
      </c>
      <c r="B513" s="26">
        <v>158</v>
      </c>
    </row>
    <row r="514" spans="1:2" x14ac:dyDescent="0.25">
      <c r="A514" s="20">
        <f t="shared" si="9"/>
        <v>644</v>
      </c>
      <c r="B514" s="26">
        <v>158.4</v>
      </c>
    </row>
    <row r="515" spans="1:2" x14ac:dyDescent="0.25">
      <c r="A515" s="20">
        <f t="shared" si="9"/>
        <v>645</v>
      </c>
      <c r="B515" s="26">
        <v>158.80000000000001</v>
      </c>
    </row>
    <row r="516" spans="1:2" x14ac:dyDescent="0.25">
      <c r="A516" s="20">
        <f t="shared" si="9"/>
        <v>646</v>
      </c>
      <c r="B516" s="26">
        <v>159.19999999999999</v>
      </c>
    </row>
    <row r="517" spans="1:2" x14ac:dyDescent="0.25">
      <c r="A517" s="20">
        <f t="shared" si="9"/>
        <v>647</v>
      </c>
      <c r="B517" s="26">
        <v>159.6</v>
      </c>
    </row>
    <row r="518" spans="1:2" x14ac:dyDescent="0.25">
      <c r="A518" s="20">
        <f t="shared" si="9"/>
        <v>648</v>
      </c>
      <c r="B518" s="26">
        <v>160</v>
      </c>
    </row>
    <row r="519" spans="1:2" x14ac:dyDescent="0.25">
      <c r="A519" s="20">
        <f t="shared" si="9"/>
        <v>649</v>
      </c>
      <c r="B519" s="26">
        <v>160.4</v>
      </c>
    </row>
    <row r="520" spans="1:2" x14ac:dyDescent="0.25">
      <c r="A520" s="20">
        <f t="shared" si="9"/>
        <v>650</v>
      </c>
      <c r="B520" s="26">
        <v>160.80000000000001</v>
      </c>
    </row>
    <row r="521" spans="1:2" x14ac:dyDescent="0.25">
      <c r="A521" s="20">
        <f t="shared" si="9"/>
        <v>651</v>
      </c>
      <c r="B521" s="26">
        <v>161.19999999999999</v>
      </c>
    </row>
    <row r="522" spans="1:2" x14ac:dyDescent="0.25">
      <c r="A522" s="20">
        <f t="shared" si="9"/>
        <v>652</v>
      </c>
      <c r="B522" s="26">
        <v>161.6</v>
      </c>
    </row>
    <row r="523" spans="1:2" x14ac:dyDescent="0.25">
      <c r="A523" s="20">
        <f t="shared" si="9"/>
        <v>653</v>
      </c>
      <c r="B523" s="26">
        <v>162</v>
      </c>
    </row>
    <row r="524" spans="1:2" x14ac:dyDescent="0.25">
      <c r="A524" s="20">
        <f t="shared" si="9"/>
        <v>654</v>
      </c>
      <c r="B524" s="26">
        <v>162.4</v>
      </c>
    </row>
    <row r="525" spans="1:2" x14ac:dyDescent="0.25">
      <c r="A525" s="20">
        <f t="shared" si="9"/>
        <v>655</v>
      </c>
      <c r="B525" s="26">
        <v>162.80000000000001</v>
      </c>
    </row>
    <row r="526" spans="1:2" x14ac:dyDescent="0.25">
      <c r="A526" s="20">
        <f t="shared" si="9"/>
        <v>656</v>
      </c>
      <c r="B526" s="26">
        <v>163.19999999999999</v>
      </c>
    </row>
    <row r="527" spans="1:2" x14ac:dyDescent="0.25">
      <c r="A527" s="20">
        <f t="shared" si="9"/>
        <v>657</v>
      </c>
      <c r="B527" s="26">
        <v>163.6</v>
      </c>
    </row>
    <row r="528" spans="1:2" x14ac:dyDescent="0.25">
      <c r="A528" s="20">
        <f t="shared" si="9"/>
        <v>658</v>
      </c>
      <c r="B528" s="26">
        <v>164</v>
      </c>
    </row>
    <row r="529" spans="1:2" x14ac:dyDescent="0.25">
      <c r="A529" s="20">
        <f t="shared" si="9"/>
        <v>659</v>
      </c>
      <c r="B529" s="26">
        <v>164.4</v>
      </c>
    </row>
    <row r="530" spans="1:2" x14ac:dyDescent="0.25">
      <c r="A530" s="20">
        <f t="shared" si="9"/>
        <v>660</v>
      </c>
      <c r="B530" s="26">
        <v>164.8</v>
      </c>
    </row>
    <row r="531" spans="1:2" x14ac:dyDescent="0.25">
      <c r="A531" s="20">
        <f t="shared" si="9"/>
        <v>661</v>
      </c>
      <c r="B531" s="26">
        <v>165.2</v>
      </c>
    </row>
    <row r="532" spans="1:2" x14ac:dyDescent="0.25">
      <c r="A532" s="20">
        <f t="shared" si="9"/>
        <v>662</v>
      </c>
      <c r="B532" s="26">
        <v>165.6</v>
      </c>
    </row>
    <row r="533" spans="1:2" x14ac:dyDescent="0.25">
      <c r="A533" s="20">
        <f t="shared" si="9"/>
        <v>663</v>
      </c>
      <c r="B533" s="26">
        <v>166</v>
      </c>
    </row>
    <row r="534" spans="1:2" x14ac:dyDescent="0.25">
      <c r="A534" s="20">
        <f t="shared" si="9"/>
        <v>664</v>
      </c>
      <c r="B534" s="26">
        <v>166.4</v>
      </c>
    </row>
    <row r="535" spans="1:2" x14ac:dyDescent="0.25">
      <c r="A535" s="20">
        <f t="shared" si="9"/>
        <v>665</v>
      </c>
      <c r="B535" s="26">
        <v>166.8</v>
      </c>
    </row>
    <row r="536" spans="1:2" x14ac:dyDescent="0.25">
      <c r="A536" s="20">
        <f t="shared" si="9"/>
        <v>666</v>
      </c>
      <c r="B536" s="26">
        <v>167.2</v>
      </c>
    </row>
    <row r="537" spans="1:2" x14ac:dyDescent="0.25">
      <c r="A537" s="20">
        <f t="shared" si="9"/>
        <v>667</v>
      </c>
      <c r="B537" s="26">
        <v>167.6</v>
      </c>
    </row>
    <row r="538" spans="1:2" x14ac:dyDescent="0.25">
      <c r="A538" s="20">
        <f t="shared" si="9"/>
        <v>668</v>
      </c>
      <c r="B538" s="26">
        <v>168</v>
      </c>
    </row>
    <row r="539" spans="1:2" x14ac:dyDescent="0.25">
      <c r="A539" s="20">
        <f t="shared" si="9"/>
        <v>669</v>
      </c>
      <c r="B539" s="26">
        <v>168.4</v>
      </c>
    </row>
    <row r="540" spans="1:2" x14ac:dyDescent="0.25">
      <c r="A540" s="20">
        <f t="shared" si="9"/>
        <v>670</v>
      </c>
      <c r="B540" s="26">
        <v>168.8</v>
      </c>
    </row>
    <row r="541" spans="1:2" x14ac:dyDescent="0.25">
      <c r="A541" s="20">
        <f t="shared" si="9"/>
        <v>671</v>
      </c>
      <c r="B541" s="26">
        <v>169.2</v>
      </c>
    </row>
    <row r="542" spans="1:2" x14ac:dyDescent="0.25">
      <c r="A542" s="20">
        <f t="shared" si="9"/>
        <v>672</v>
      </c>
      <c r="B542" s="26">
        <v>169.6</v>
      </c>
    </row>
    <row r="543" spans="1:2" x14ac:dyDescent="0.25">
      <c r="A543" s="20">
        <f t="shared" si="9"/>
        <v>673</v>
      </c>
      <c r="B543" s="26">
        <v>170</v>
      </c>
    </row>
    <row r="544" spans="1:2" x14ac:dyDescent="0.25">
      <c r="A544" s="20">
        <f t="shared" si="9"/>
        <v>674</v>
      </c>
      <c r="B544" s="26">
        <v>170.4</v>
      </c>
    </row>
    <row r="545" spans="1:2" x14ac:dyDescent="0.25">
      <c r="A545" s="20">
        <f t="shared" si="9"/>
        <v>675</v>
      </c>
      <c r="B545" s="26">
        <v>170.8</v>
      </c>
    </row>
    <row r="546" spans="1:2" x14ac:dyDescent="0.25">
      <c r="A546" s="20">
        <f t="shared" si="9"/>
        <v>676</v>
      </c>
      <c r="B546" s="26">
        <v>171.2</v>
      </c>
    </row>
    <row r="547" spans="1:2" x14ac:dyDescent="0.25">
      <c r="A547" s="20">
        <f t="shared" si="9"/>
        <v>677</v>
      </c>
      <c r="B547" s="26">
        <v>171.6</v>
      </c>
    </row>
    <row r="548" spans="1:2" x14ac:dyDescent="0.25">
      <c r="A548" s="20">
        <f t="shared" si="9"/>
        <v>678</v>
      </c>
      <c r="B548" s="26">
        <v>172</v>
      </c>
    </row>
    <row r="549" spans="1:2" x14ac:dyDescent="0.25">
      <c r="A549" s="20">
        <f t="shared" si="9"/>
        <v>679</v>
      </c>
      <c r="B549" s="26">
        <v>172.4</v>
      </c>
    </row>
    <row r="550" spans="1:2" x14ac:dyDescent="0.25">
      <c r="A550" s="20">
        <f t="shared" si="9"/>
        <v>680</v>
      </c>
      <c r="B550" s="26">
        <v>172.8</v>
      </c>
    </row>
    <row r="551" spans="1:2" x14ac:dyDescent="0.25">
      <c r="A551" s="20">
        <f t="shared" si="9"/>
        <v>681</v>
      </c>
      <c r="B551" s="26">
        <v>173.2</v>
      </c>
    </row>
    <row r="552" spans="1:2" x14ac:dyDescent="0.25">
      <c r="A552" s="20">
        <f t="shared" si="9"/>
        <v>682</v>
      </c>
      <c r="B552" s="26">
        <v>173.6</v>
      </c>
    </row>
    <row r="553" spans="1:2" x14ac:dyDescent="0.25">
      <c r="A553" s="20">
        <f t="shared" si="9"/>
        <v>683</v>
      </c>
      <c r="B553" s="26">
        <v>174</v>
      </c>
    </row>
    <row r="554" spans="1:2" x14ac:dyDescent="0.25">
      <c r="A554" s="20">
        <f t="shared" si="9"/>
        <v>684</v>
      </c>
      <c r="B554" s="26">
        <v>174.4</v>
      </c>
    </row>
    <row r="555" spans="1:2" x14ac:dyDescent="0.25">
      <c r="A555" s="20">
        <f t="shared" si="9"/>
        <v>685</v>
      </c>
      <c r="B555" s="26">
        <v>174.8</v>
      </c>
    </row>
    <row r="556" spans="1:2" x14ac:dyDescent="0.25">
      <c r="A556" s="20">
        <f t="shared" si="9"/>
        <v>686</v>
      </c>
      <c r="B556" s="26">
        <v>175.2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3" zoomScale="90" zoomScaleNormal="90" workbookViewId="0">
      <pane ySplit="3" topLeftCell="A6" activePane="bottomLeft" state="frozen"/>
      <selection activeCell="A3" sqref="A3"/>
      <selection pane="bottomLeft" activeCell="B34" sqref="B34"/>
    </sheetView>
  </sheetViews>
  <sheetFormatPr defaultColWidth="9.140625" defaultRowHeight="14.25" outlineLevelRow="1" x14ac:dyDescent="0.2"/>
  <cols>
    <col min="1" max="1" width="12.85546875" style="30" customWidth="1"/>
    <col min="2" max="4" width="24.7109375" style="30" customWidth="1"/>
    <col min="5" max="5" width="9.85546875" style="39" customWidth="1"/>
    <col min="6" max="6" width="9.140625" style="1"/>
    <col min="7" max="16384" width="9.140625" style="30"/>
  </cols>
  <sheetData>
    <row r="1" spans="1:11" hidden="1" outlineLevel="1" x14ac:dyDescent="0.2">
      <c r="G1" s="30" t="s">
        <v>15</v>
      </c>
    </row>
    <row r="2" spans="1:11" hidden="1" outlineLevel="1" x14ac:dyDescent="0.2">
      <c r="F2" s="30"/>
    </row>
    <row r="3" spans="1:11" ht="18" collapsed="1" x14ac:dyDescent="0.25">
      <c r="A3" s="60" t="s">
        <v>543</v>
      </c>
      <c r="F3" s="30"/>
    </row>
    <row r="4" spans="1:11" ht="4.5" customHeight="1" x14ac:dyDescent="0.2">
      <c r="F4" s="30"/>
    </row>
    <row r="5" spans="1:11" s="29" customFormat="1" ht="15" x14ac:dyDescent="0.25">
      <c r="A5" s="32" t="s">
        <v>23</v>
      </c>
      <c r="B5" s="32" t="s">
        <v>1</v>
      </c>
      <c r="C5" s="32" t="s">
        <v>2</v>
      </c>
      <c r="D5" s="32" t="s">
        <v>61</v>
      </c>
      <c r="E5" s="61" t="s">
        <v>11</v>
      </c>
      <c r="F5" s="32" t="s">
        <v>9</v>
      </c>
      <c r="G5" s="32" t="s">
        <v>12</v>
      </c>
      <c r="H5" s="32" t="s">
        <v>16</v>
      </c>
      <c r="I5" s="32" t="s">
        <v>13</v>
      </c>
      <c r="J5" s="32" t="s">
        <v>10</v>
      </c>
      <c r="K5" s="32" t="s">
        <v>14</v>
      </c>
    </row>
    <row r="6" spans="1:11" x14ac:dyDescent="0.2">
      <c r="A6" s="62">
        <v>201</v>
      </c>
      <c r="B6" s="3" t="str">
        <f>IFERROR(VLOOKUP($A6,Entries!$A:$F,4,FALSE),"")</f>
        <v>Vicki Hancox</v>
      </c>
      <c r="C6" s="3" t="s">
        <v>581</v>
      </c>
      <c r="D6" s="3" t="str">
        <f>IFERROR(VLOOKUP($A6,Entries!$A:$F,6,FALSE),"")</f>
        <v>Worcester</v>
      </c>
      <c r="E6" s="35">
        <f>IF(SUMIF('DR (90)'!$A:$A,$A6,'DR (90)'!$D:$D)=0,"",SUMIF('DR (90)'!$A:$A,$A6,'DR (90)'!$D:$D))</f>
        <v>29</v>
      </c>
      <c r="F6" s="63">
        <f>IFERROR(VLOOKUP(A6,'SJ (90)'!A:D,4,FALSE),"")</f>
        <v>4</v>
      </c>
      <c r="G6" s="35" t="str">
        <f>IFERROR(VLOOKUP(A6,'XCT (90)'!A:D,4,FALSE),"")</f>
        <v/>
      </c>
      <c r="H6" s="64" t="str">
        <f>IF(G6=0,SUMIF('XCT (90)'!A:A,$A6,'XCT (90)'!B:B),"")</f>
        <v/>
      </c>
      <c r="I6" s="63" t="str">
        <f>IFERROR(VLOOKUP(A6,'XC (90)'!A:B,2,FALSE),"")</f>
        <v>E</v>
      </c>
      <c r="J6" s="35" t="str">
        <f t="shared" ref="J6:J33" si="0">IF(F6="E","E",IF(I6="E","E",IF(F6="R","R",IF(I6="R","R",SUM(E6:F6,I6)+IF(G6="",0,IF(G6&gt;0,G6,-G6))))))</f>
        <v>E</v>
      </c>
      <c r="K6" s="3" t="str">
        <f>IFERROR(RANK(J6,J$6:J$33,1),"")</f>
        <v/>
      </c>
    </row>
    <row r="7" spans="1:11" x14ac:dyDescent="0.2">
      <c r="A7" s="62">
        <v>202</v>
      </c>
      <c r="B7" s="3" t="str">
        <f>IFERROR(VLOOKUP($A7,Entries!$A:$F,4,FALSE),"")</f>
        <v>Sue Peckham</v>
      </c>
      <c r="C7" s="3" t="str">
        <f>IFERROR(VLOOKUP($A7,Entries!$A:$F,5,FALSE),"")</f>
        <v>Mr Gangster</v>
      </c>
      <c r="D7" s="3" t="str">
        <f>IFERROR(VLOOKUP($A7,Entries!$A:$F,6,FALSE),"")</f>
        <v>Malvern Hills Blue</v>
      </c>
      <c r="E7" s="35">
        <f>IF(SUMIF('DR (90)'!$A:$A,$A7,'DR (90)'!$D:$D)=0,"",SUMIF('DR (90)'!$A:$A,$A7,'DR (90)'!$D:$D))</f>
        <v>29.5</v>
      </c>
      <c r="F7" s="63">
        <f>IFERROR(VLOOKUP(A7,'SJ (90)'!A:D,4,FALSE),"")</f>
        <v>0</v>
      </c>
      <c r="G7" s="35">
        <f>IFERROR(VLOOKUP(A7,'XCT (90)'!A:D,4,FALSE),"")</f>
        <v>-1.2</v>
      </c>
      <c r="H7" s="64">
        <v>4.3899999999999997</v>
      </c>
      <c r="I7" s="63">
        <f>IFERROR(VLOOKUP(A7,'XC (90)'!A:B,2,FALSE),"")</f>
        <v>0</v>
      </c>
      <c r="J7" s="35">
        <f t="shared" si="0"/>
        <v>30.7</v>
      </c>
      <c r="K7" s="3">
        <f t="shared" ref="K7:K33" si="1">IFERROR(RANK(J7,J$6:J$33,1),"")</f>
        <v>4</v>
      </c>
    </row>
    <row r="8" spans="1:11" x14ac:dyDescent="0.2">
      <c r="A8" s="62">
        <v>203</v>
      </c>
      <c r="B8" s="3" t="str">
        <f>IFERROR(VLOOKUP($A8,Entries!$A:$F,4,FALSE),"")</f>
        <v>Jodie Powell</v>
      </c>
      <c r="C8" s="3" t="str">
        <f>IFERROR(VLOOKUP($A8,Entries!$A:$F,5,FALSE),"")</f>
        <v>Bleanagloos Black Diamond</v>
      </c>
      <c r="D8" s="3" t="str">
        <f>IFERROR(VLOOKUP($A8,Entries!$A:$F,6,FALSE),"")</f>
        <v>Malvern Hills Blue</v>
      </c>
      <c r="E8" s="35">
        <f>IF(SUMIF('DR (90)'!$A:$A,$A8,'DR (90)'!$D:$D)=0,"",SUMIF('DR (90)'!$A:$A,$A8,'DR (90)'!$D:$D))</f>
        <v>28</v>
      </c>
      <c r="F8" s="63">
        <f>IFERROR(VLOOKUP(A8,'SJ (90)'!A:D,4,FALSE),"")</f>
        <v>4</v>
      </c>
      <c r="G8" s="35">
        <f>IFERROR(VLOOKUP(A8,'XCT (90)'!A:D,4,FALSE),"")</f>
        <v>-1.2</v>
      </c>
      <c r="H8" s="64">
        <v>4.3899999999999997</v>
      </c>
      <c r="I8" s="63">
        <f>IFERROR(VLOOKUP(A8,'XC (90)'!A:B,2,FALSE),"")</f>
        <v>0</v>
      </c>
      <c r="J8" s="35">
        <f t="shared" si="0"/>
        <v>33.200000000000003</v>
      </c>
      <c r="K8" s="3">
        <f t="shared" si="1"/>
        <v>6</v>
      </c>
    </row>
    <row r="9" spans="1:11" x14ac:dyDescent="0.2">
      <c r="A9" s="62">
        <v>204</v>
      </c>
      <c r="B9" s="3" t="str">
        <f>IFERROR(VLOOKUP($A9,Entries!$A:$F,4,FALSE),"")</f>
        <v>Tina Price</v>
      </c>
      <c r="C9" s="3" t="str">
        <f>IFERROR(VLOOKUP($A9,Entries!$A:$F,5,FALSE),"")</f>
        <v>Buzz-B</v>
      </c>
      <c r="D9" s="3" t="str">
        <f>IFERROR(VLOOKUP($A9,Entries!$A:$F,6,FALSE),"")</f>
        <v>Malvern Hills Blue</v>
      </c>
      <c r="E9" s="35">
        <f>IF(SUMIF('DR (90)'!$A:$A,$A9,'DR (90)'!$D:$D)=0,"",SUMIF('DR (90)'!$A:$A,$A9,'DR (90)'!$D:$D))</f>
        <v>30</v>
      </c>
      <c r="F9" s="63">
        <f>IFERROR(VLOOKUP(A9,'SJ (90)'!A:D,4,FALSE),"")</f>
        <v>4</v>
      </c>
      <c r="G9" s="35">
        <f>IFERROR(VLOOKUP(A9,'XCT (90)'!A:D,4,FALSE),"")</f>
        <v>-2.4</v>
      </c>
      <c r="H9" s="64">
        <v>4.3600000000000003</v>
      </c>
      <c r="I9" s="63">
        <f>IFERROR(VLOOKUP(A9,'XC (90)'!A:B,2,FALSE),"")</f>
        <v>0</v>
      </c>
      <c r="J9" s="35">
        <f t="shared" si="0"/>
        <v>36.4</v>
      </c>
      <c r="K9" s="3">
        <f t="shared" si="1"/>
        <v>10</v>
      </c>
    </row>
    <row r="10" spans="1:11" x14ac:dyDescent="0.2">
      <c r="A10" s="62">
        <v>205</v>
      </c>
      <c r="B10" s="3" t="str">
        <f>IFERROR(VLOOKUP($A10,Entries!$A:$F,4,FALSE),"")</f>
        <v>Emma Horton-Smith</v>
      </c>
      <c r="C10" s="3" t="str">
        <f>IFERROR(VLOOKUP($A10,Entries!$A:$F,5,FALSE),"")</f>
        <v>All About Albert</v>
      </c>
      <c r="D10" s="3" t="str">
        <f>IFERROR(VLOOKUP($A10,Entries!$A:$F,6,FALSE),"")</f>
        <v>Malvern Hills Blue</v>
      </c>
      <c r="E10" s="35">
        <f>IF(SUMIF('DR (90)'!$A:$A,$A10,'DR (90)'!$D:$D)=0,"",SUMIF('DR (90)'!$A:$A,$A10,'DR (90)'!$D:$D))</f>
        <v>28.3</v>
      </c>
      <c r="F10" s="63">
        <f>IFERROR(VLOOKUP(A10,'SJ (90)'!A:D,4,FALSE),"")</f>
        <v>0</v>
      </c>
      <c r="G10" s="35">
        <f>IFERROR(VLOOKUP(A10,'XCT (90)'!A:D,4,FALSE),"")</f>
        <v>0</v>
      </c>
      <c r="H10" s="64">
        <f>IF(G10=0,SUMIF('XCT (90)'!A:A,$A10,'XCT (90)'!B:B),"")</f>
        <v>4.45</v>
      </c>
      <c r="I10" s="63">
        <f>IFERROR(VLOOKUP(A10,'XC (90)'!A:B,2,FALSE),"")</f>
        <v>0</v>
      </c>
      <c r="J10" s="35">
        <f t="shared" si="0"/>
        <v>28.3</v>
      </c>
      <c r="K10" s="3">
        <f t="shared" si="1"/>
        <v>3</v>
      </c>
    </row>
    <row r="11" spans="1:11" x14ac:dyDescent="0.2">
      <c r="A11" s="62">
        <v>206</v>
      </c>
      <c r="B11" s="3" t="str">
        <f>IFERROR(VLOOKUP($A11,Entries!$A:$F,4,FALSE),"")</f>
        <v>Lou Burns</v>
      </c>
      <c r="C11" s="3" t="str">
        <f>IFERROR(VLOOKUP($A11,Entries!$A:$F,5,FALSE),"")</f>
        <v>Gambi</v>
      </c>
      <c r="D11" s="3" t="str">
        <f>IFERROR(VLOOKUP($A11,Entries!$A:$F,6,FALSE),"")</f>
        <v>Shropshire Scorpions</v>
      </c>
      <c r="E11" s="35">
        <f>IF(SUMIF('DR (90)'!$A:$A,$A11,'DR (90)'!$D:$D)=0,"",SUMIF('DR (90)'!$A:$A,$A11,'DR (90)'!$D:$D))</f>
        <v>27.3</v>
      </c>
      <c r="F11" s="63">
        <f>IFERROR(VLOOKUP(A11,'SJ (90)'!A:D,4,FALSE),"")</f>
        <v>0</v>
      </c>
      <c r="G11" s="35">
        <f>IFERROR(VLOOKUP(A11,'XCT (90)'!A:D,4,FALSE),"")</f>
        <v>0.4</v>
      </c>
      <c r="H11" s="64">
        <v>4.58</v>
      </c>
      <c r="I11" s="63">
        <f>IFERROR(VLOOKUP(A11,'XC (90)'!A:B,2,FALSE),"")</f>
        <v>0</v>
      </c>
      <c r="J11" s="35">
        <f t="shared" si="0"/>
        <v>27.7</v>
      </c>
      <c r="K11" s="3">
        <f t="shared" si="1"/>
        <v>2</v>
      </c>
    </row>
    <row r="12" spans="1:11" x14ac:dyDescent="0.2">
      <c r="A12" s="62">
        <v>207</v>
      </c>
      <c r="B12" s="3" t="str">
        <f>IFERROR(VLOOKUP($A12,Entries!$A:$F,4,FALSE),"")</f>
        <v>Heather Blythe</v>
      </c>
      <c r="C12" s="3" t="str">
        <f>IFERROR(VLOOKUP($A12,Entries!$A:$F,5,FALSE),"")</f>
        <v>Waluna</v>
      </c>
      <c r="D12" s="3" t="str">
        <f>IFERROR(VLOOKUP($A12,Entries!$A:$F,6,FALSE),"")</f>
        <v>Shropshire Scorpions</v>
      </c>
      <c r="E12" s="35">
        <f>IF(SUMIF('DR (90)'!$A:$A,$A12,'DR (90)'!$D:$D)=0,"",SUMIF('DR (90)'!$A:$A,$A12,'DR (90)'!$D:$D))</f>
        <v>32.299999999999997</v>
      </c>
      <c r="F12" s="63">
        <f>IFERROR(VLOOKUP(A12,'SJ (90)'!A:D,4,FALSE),"")</f>
        <v>0</v>
      </c>
      <c r="G12" s="35">
        <f>IFERROR(VLOOKUP(A12,'XCT (90)'!A:D,4,FALSE),"")</f>
        <v>-1.6</v>
      </c>
      <c r="H12" s="64">
        <v>4.38</v>
      </c>
      <c r="I12" s="63">
        <f>IFERROR(VLOOKUP(A12,'XC (90)'!A:B,2,FALSE),"")</f>
        <v>0</v>
      </c>
      <c r="J12" s="35">
        <f t="shared" si="0"/>
        <v>33.9</v>
      </c>
      <c r="K12" s="3">
        <f t="shared" si="1"/>
        <v>7</v>
      </c>
    </row>
    <row r="13" spans="1:11" x14ac:dyDescent="0.2">
      <c r="A13" s="62">
        <v>208</v>
      </c>
      <c r="B13" s="3" t="str">
        <f>IFERROR(VLOOKUP($A13,Entries!$A:$F,4,FALSE),"")</f>
        <v>Fern Taylor-Wrighton</v>
      </c>
      <c r="C13" s="3" t="str">
        <f>IFERROR(VLOOKUP($A13,Entries!$A:$F,5,FALSE),"")</f>
        <v>Grape Tree Assaria</v>
      </c>
      <c r="D13" s="3" t="str">
        <f>IFERROR(VLOOKUP($A13,Entries!$A:$F,6,FALSE),"")</f>
        <v>Shropshire Scorpions</v>
      </c>
      <c r="E13" s="35">
        <f>IF(SUMIF('DR (90)'!$A:$A,$A13,'DR (90)'!$D:$D)=0,"",SUMIF('DR (90)'!$A:$A,$A13,'DR (90)'!$D:$D))</f>
        <v>28.8</v>
      </c>
      <c r="F13" s="63">
        <f>IFERROR(VLOOKUP(A13,'SJ (90)'!A:D,4,FALSE),"")</f>
        <v>4</v>
      </c>
      <c r="G13" s="35">
        <f>IFERROR(VLOOKUP(A13,'XCT (90)'!A:D,4,FALSE),"")</f>
        <v>0</v>
      </c>
      <c r="H13" s="64">
        <f>IF(G13=0,SUMIF('XCT (90)'!A:A,$A13,'XCT (90)'!B:B),"")</f>
        <v>4.54</v>
      </c>
      <c r="I13" s="63">
        <f>IFERROR(VLOOKUP(A13,'XC (90)'!A:B,2,FALSE),"")</f>
        <v>0</v>
      </c>
      <c r="J13" s="35">
        <f t="shared" si="0"/>
        <v>32.799999999999997</v>
      </c>
      <c r="K13" s="3">
        <f t="shared" si="1"/>
        <v>5</v>
      </c>
    </row>
    <row r="14" spans="1:11" x14ac:dyDescent="0.2">
      <c r="A14" s="62">
        <v>209</v>
      </c>
      <c r="B14" s="3" t="str">
        <f>IFERROR(VLOOKUP($A14,Entries!$A:$F,4,FALSE),"")</f>
        <v>Beth Evans</v>
      </c>
      <c r="C14" s="3" t="str">
        <f>IFERROR(VLOOKUP($A14,Entries!$A:$F,5,FALSE),"")</f>
        <v>Baileys Luck</v>
      </c>
      <c r="D14" s="3" t="str">
        <f>IFERROR(VLOOKUP($A14,Entries!$A:$F,6,FALSE),"")</f>
        <v>Worcester</v>
      </c>
      <c r="E14" s="35">
        <f>IF(SUMIF('DR (90)'!$A:$A,$A14,'DR (90)'!$D:$D)=0,"",SUMIF('DR (90)'!$A:$A,$A14,'DR (90)'!$D:$D))</f>
        <v>35.299999999999997</v>
      </c>
      <c r="F14" s="63">
        <f>IFERROR(VLOOKUP(A14,'SJ (90)'!A:D,4,FALSE),"")</f>
        <v>4</v>
      </c>
      <c r="G14" s="35">
        <f>IFERROR(VLOOKUP(A14,'XCT (90)'!A:D,4,FALSE),"")</f>
        <v>0</v>
      </c>
      <c r="H14" s="64">
        <f>IF(G14=0,SUMIF('XCT (90)'!A:A,$A14,'XCT (90)'!B:B),"")</f>
        <v>4.46</v>
      </c>
      <c r="I14" s="63">
        <f>IFERROR(VLOOKUP(A14,'XC (90)'!A:B,2,FALSE),"")</f>
        <v>0</v>
      </c>
      <c r="J14" s="35">
        <f t="shared" si="0"/>
        <v>39.299999999999997</v>
      </c>
      <c r="K14" s="3">
        <f t="shared" si="1"/>
        <v>12</v>
      </c>
    </row>
    <row r="15" spans="1:11" x14ac:dyDescent="0.2">
      <c r="A15" s="62">
        <v>210</v>
      </c>
      <c r="B15" s="3" t="str">
        <f>IFERROR(VLOOKUP($A15,Entries!$A:$F,4,FALSE),"")</f>
        <v>Rebecca Hall</v>
      </c>
      <c r="C15" s="3" t="str">
        <f>IFERROR(VLOOKUP($A15,Entries!$A:$F,5,FALSE),"")</f>
        <v>Trethella</v>
      </c>
      <c r="D15" s="3" t="str">
        <f>IFERROR(VLOOKUP($A15,Entries!$A:$F,6,FALSE),"")</f>
        <v>Shropshire Scorpions</v>
      </c>
      <c r="E15" s="35">
        <f>IF(SUMIF('DR (90)'!$A:$A,$A15,'DR (90)'!$D:$D)=0,"",SUMIF('DR (90)'!$A:$A,$A15,'DR (90)'!$D:$D))</f>
        <v>33.5</v>
      </c>
      <c r="F15" s="63">
        <f>IFERROR(VLOOKUP(A15,'SJ (90)'!A:D,4,FALSE),"")</f>
        <v>0</v>
      </c>
      <c r="G15" s="35">
        <f>IFERROR(VLOOKUP(A15,'XCT (90)'!A:D,4,FALSE),"")</f>
        <v>1.6</v>
      </c>
      <c r="H15" s="64">
        <v>5.01</v>
      </c>
      <c r="I15" s="63">
        <f>IFERROR(VLOOKUP(A15,'XC (90)'!A:B,2,FALSE),"")</f>
        <v>0</v>
      </c>
      <c r="J15" s="35">
        <f t="shared" si="0"/>
        <v>35.1</v>
      </c>
      <c r="K15" s="3">
        <f t="shared" si="1"/>
        <v>8</v>
      </c>
    </row>
    <row r="16" spans="1:11" x14ac:dyDescent="0.2">
      <c r="A16" s="62">
        <v>211</v>
      </c>
      <c r="B16" s="3" t="str">
        <f>IFERROR(VLOOKUP($A16,Entries!$A:$F,4,FALSE),"")</f>
        <v>Stuart Nie</v>
      </c>
      <c r="C16" s="3" t="str">
        <f>IFERROR(VLOOKUP($A16,Entries!$A:$F,5,FALSE),"")</f>
        <v>Multi Choice</v>
      </c>
      <c r="D16" s="3" t="str">
        <f>IFERROR(VLOOKUP($A16,Entries!$A:$F,6,FALSE),"")</f>
        <v>Worcester</v>
      </c>
      <c r="E16" s="35">
        <f>IF(SUMIF('DR (90)'!$A:$A,$A16,'DR (90)'!$D:$D)=0,"",SUMIF('DR (90)'!$A:$A,$A16,'DR (90)'!$D:$D))</f>
        <v>31</v>
      </c>
      <c r="F16" s="63">
        <f>IFERROR(VLOOKUP(A16,'SJ (90)'!A:D,4,FALSE),"")</f>
        <v>0</v>
      </c>
      <c r="G16" s="35">
        <f>IFERROR(VLOOKUP(A16,'XCT (90)'!A:D,4,FALSE),"")</f>
        <v>15.2</v>
      </c>
      <c r="H16" s="64">
        <v>5.35</v>
      </c>
      <c r="I16" s="63">
        <f>IFERROR(VLOOKUP(A16,'XC (90)'!A:B,2,FALSE),"")</f>
        <v>0</v>
      </c>
      <c r="J16" s="35">
        <f t="shared" si="0"/>
        <v>46.2</v>
      </c>
      <c r="K16" s="3">
        <f t="shared" si="1"/>
        <v>23</v>
      </c>
    </row>
    <row r="17" spans="1:12" x14ac:dyDescent="0.2">
      <c r="A17" s="62">
        <v>212</v>
      </c>
      <c r="B17" s="3" t="str">
        <f>IFERROR(VLOOKUP($A17,Entries!$A:$F,4,FALSE),"")</f>
        <v>Shirley Boraston</v>
      </c>
      <c r="C17" s="3" t="str">
        <f>IFERROR(VLOOKUP($A17,Entries!$A:$F,5,FALSE),"")</f>
        <v>Chardonnay Wine</v>
      </c>
      <c r="D17" s="3" t="str">
        <f>IFERROR(VLOOKUP($A17,Entries!$A:$F,6,FALSE),"")</f>
        <v>Worcester</v>
      </c>
      <c r="E17" s="35">
        <f>IF(SUMIF('DR (90)'!$A:$A,$A17,'DR (90)'!$D:$D)=0,"",SUMIF('DR (90)'!$A:$A,$A17,'DR (90)'!$D:$D))</f>
        <v>30</v>
      </c>
      <c r="F17" s="63">
        <f>IFERROR(VLOOKUP(A17,'SJ (90)'!A:D,4,FALSE),"")</f>
        <v>12</v>
      </c>
      <c r="G17" s="35">
        <f>IFERROR(VLOOKUP(A17,'XCT (90)'!A:D,4,FALSE),"")</f>
        <v>1.6</v>
      </c>
      <c r="H17" s="64">
        <v>5.01</v>
      </c>
      <c r="I17" s="63">
        <f>IFERROR(VLOOKUP(A17,'XC (90)'!A:B,2,FALSE),"")</f>
        <v>0</v>
      </c>
      <c r="J17" s="35">
        <f t="shared" si="0"/>
        <v>43.6</v>
      </c>
      <c r="K17" s="3">
        <f t="shared" si="1"/>
        <v>19</v>
      </c>
    </row>
    <row r="18" spans="1:12" x14ac:dyDescent="0.2">
      <c r="A18" s="62">
        <v>213</v>
      </c>
      <c r="B18" s="3" t="str">
        <f>IFERROR(VLOOKUP($A18,Entries!$A:$F,4,FALSE),"")</f>
        <v>Amanda Wooliams</v>
      </c>
      <c r="C18" s="3" t="str">
        <f>IFERROR(VLOOKUP($A18,Entries!$A:$F,5,FALSE),"")</f>
        <v>Pebbly Huntsman</v>
      </c>
      <c r="D18" s="3" t="str">
        <f>IFERROR(VLOOKUP($A18,Entries!$A:$F,6,FALSE),"")</f>
        <v>Evenlode</v>
      </c>
      <c r="E18" s="35">
        <f>IF(SUMIF('DR (90)'!$A:$A,$A18,'DR (90)'!$D:$D)=0,"",SUMIF('DR (90)'!$A:$A,$A18,'DR (90)'!$D:$D))</f>
        <v>28.5</v>
      </c>
      <c r="F18" s="63">
        <f>IFERROR(VLOOKUP(A18,'SJ (90)'!A:D,4,FALSE),"")</f>
        <v>13</v>
      </c>
      <c r="G18" s="35">
        <f>IFERROR(VLOOKUP(A18,'XCT (90)'!A:D,4,FALSE),"")</f>
        <v>-2.4</v>
      </c>
      <c r="H18" s="64">
        <v>4.3600000000000003</v>
      </c>
      <c r="I18" s="63">
        <f>IFERROR(VLOOKUP(A18,'XC (90)'!A:B,2,FALSE),"")</f>
        <v>0</v>
      </c>
      <c r="J18" s="35">
        <f t="shared" si="0"/>
        <v>43.9</v>
      </c>
      <c r="K18" s="3">
        <f t="shared" si="1"/>
        <v>20</v>
      </c>
    </row>
    <row r="19" spans="1:12" x14ac:dyDescent="0.2">
      <c r="A19" s="62">
        <v>214</v>
      </c>
      <c r="B19" s="3" t="str">
        <f>IFERROR(VLOOKUP($A19,Entries!$A:$F,4,FALSE),"")</f>
        <v>Amy Morgan</v>
      </c>
      <c r="C19" s="3" t="str">
        <f>IFERROR(VLOOKUP($A19,Entries!$A:$F,5,FALSE),"")</f>
        <v>Kikos (ROR)</v>
      </c>
      <c r="D19" s="3" t="str">
        <f>IFERROR(VLOOKUP($A19,Entries!$A:$F,6,FALSE),"")</f>
        <v>Evenlode</v>
      </c>
      <c r="E19" s="35">
        <f>IF(SUMIF('DR (90)'!$A:$A,$A19,'DR (90)'!$D:$D)=0,"",SUMIF('DR (90)'!$A:$A,$A19,'DR (90)'!$D:$D))</f>
        <v>33.799999999999997</v>
      </c>
      <c r="F19" s="63">
        <f>IFERROR(VLOOKUP(A19,'SJ (90)'!A:D,4,FALSE),"")</f>
        <v>4</v>
      </c>
      <c r="G19" s="35">
        <f>IFERROR(VLOOKUP(A19,'XCT (90)'!A:D,4,FALSE),"")</f>
        <v>-2</v>
      </c>
      <c r="H19" s="64">
        <v>4.37</v>
      </c>
      <c r="I19" s="63">
        <f>IFERROR(VLOOKUP(A19,'XC (90)'!A:B,2,FALSE),"")</f>
        <v>0</v>
      </c>
      <c r="J19" s="35">
        <f t="shared" si="0"/>
        <v>39.799999999999997</v>
      </c>
      <c r="K19" s="3">
        <f t="shared" si="1"/>
        <v>14</v>
      </c>
    </row>
    <row r="20" spans="1:12" x14ac:dyDescent="0.2">
      <c r="A20" s="62">
        <v>215</v>
      </c>
      <c r="B20" s="3" t="str">
        <f>IFERROR(VLOOKUP($A20,Entries!$A:$F,4,FALSE),"")</f>
        <v>Caroline Arkell</v>
      </c>
      <c r="C20" s="3" t="str">
        <f>IFERROR(VLOOKUP($A20,Entries!$A:$F,5,FALSE),"")</f>
        <v>Doubloon (ROR)</v>
      </c>
      <c r="D20" s="3" t="str">
        <f>IFERROR(VLOOKUP($A20,Entries!$A:$F,6,FALSE),"")</f>
        <v>Evenlode</v>
      </c>
      <c r="E20" s="35">
        <f>IF(SUMIF('DR (90)'!$A:$A,$A20,'DR (90)'!$D:$D)=0,"",SUMIF('DR (90)'!$A:$A,$A20,'DR (90)'!$D:$D))</f>
        <v>33</v>
      </c>
      <c r="F20" s="63">
        <f>IFERROR(VLOOKUP(A20,'SJ (90)'!A:D,4,FALSE),"")</f>
        <v>8</v>
      </c>
      <c r="G20" s="35">
        <f>IFERROR(VLOOKUP(A20,'XCT (90)'!A:D,4,FALSE),"")</f>
        <v>0</v>
      </c>
      <c r="H20" s="64">
        <f>IF(G20=0,SUMIF('XCT (90)'!A:A,$A20,'XCT (90)'!B:B),"")</f>
        <v>4.4800000000000004</v>
      </c>
      <c r="I20" s="63">
        <f>IFERROR(VLOOKUP(A20,'XC (90)'!A:B,2,FALSE),"")</f>
        <v>0</v>
      </c>
      <c r="J20" s="35">
        <f t="shared" si="0"/>
        <v>41</v>
      </c>
      <c r="K20" s="3">
        <f t="shared" si="1"/>
        <v>17</v>
      </c>
    </row>
    <row r="21" spans="1:12" x14ac:dyDescent="0.2">
      <c r="A21" s="62">
        <v>216</v>
      </c>
      <c r="B21" s="3" t="str">
        <f>IFERROR(VLOOKUP($A21,Entries!$A:$F,4,FALSE),"")</f>
        <v>Sharon Little</v>
      </c>
      <c r="C21" s="3" t="str">
        <f>IFERROR(VLOOKUP($A21,Entries!$A:$F,5,FALSE),"")</f>
        <v>Ernst Blofeld (ROR)</v>
      </c>
      <c r="D21" s="3" t="str">
        <f>IFERROR(VLOOKUP($A21,Entries!$A:$F,6,FALSE),"")</f>
        <v>Evenlode</v>
      </c>
      <c r="E21" s="35">
        <f>IF(SUMIF('DR (90)'!$A:$A,$A21,'DR (90)'!$D:$D)=0,"",SUMIF('DR (90)'!$A:$A,$A21,'DR (90)'!$D:$D))</f>
        <v>31.8</v>
      </c>
      <c r="F21" s="63">
        <f>IFERROR(VLOOKUP(A21,'SJ (90)'!A:D,4,FALSE),"")</f>
        <v>4</v>
      </c>
      <c r="G21" s="35">
        <f>IFERROR(VLOOKUP(A21,'XCT (90)'!A:D,4,FALSE),"")</f>
        <v>-3.6</v>
      </c>
      <c r="H21" s="64">
        <v>4.33</v>
      </c>
      <c r="I21" s="63">
        <f>IFERROR(VLOOKUP(A21,'XC (90)'!A:B,2,FALSE),"")</f>
        <v>0</v>
      </c>
      <c r="J21" s="35">
        <f t="shared" si="0"/>
        <v>39.4</v>
      </c>
      <c r="K21" s="3">
        <f t="shared" si="1"/>
        <v>13</v>
      </c>
    </row>
    <row r="22" spans="1:12" x14ac:dyDescent="0.2">
      <c r="A22" s="62">
        <v>217</v>
      </c>
      <c r="B22" s="3" t="str">
        <f>IFERROR(VLOOKUP($A22,Entries!$A:$F,4,FALSE),"")</f>
        <v>Georgia Amer</v>
      </c>
      <c r="C22" s="3" t="str">
        <f>IFERROR(VLOOKUP($A22,Entries!$A:$F,5,FALSE),"")</f>
        <v>Mosaic V</v>
      </c>
      <c r="D22" s="3" t="str">
        <f>IFERROR(VLOOKUP($A22,Entries!$A:$F,6,FALSE),"")</f>
        <v>West Oxon</v>
      </c>
      <c r="E22" s="35">
        <f>IF(SUMIF('DR (90)'!$A:$A,$A22,'DR (90)'!$D:$D)=0,"",SUMIF('DR (90)'!$A:$A,$A22,'DR (90)'!$D:$D))</f>
        <v>29.5</v>
      </c>
      <c r="F22" s="63">
        <f>IFERROR(VLOOKUP(A22,'SJ (90)'!A:D,4,FALSE),"")</f>
        <v>8</v>
      </c>
      <c r="G22" s="35">
        <f>IFERROR(VLOOKUP(A22,'XCT (90)'!A:D,4,FALSE),"")</f>
        <v>0</v>
      </c>
      <c r="H22" s="64">
        <f>IF(G22=0,SUMIF('XCT (90)'!A:A,$A22,'XCT (90)'!B:B),"")</f>
        <v>4.47</v>
      </c>
      <c r="I22" s="63">
        <f>IFERROR(VLOOKUP(A22,'XC (90)'!A:B,2,FALSE),"")</f>
        <v>0</v>
      </c>
      <c r="J22" s="35">
        <f t="shared" si="0"/>
        <v>37.5</v>
      </c>
      <c r="K22" s="3">
        <f t="shared" si="1"/>
        <v>11</v>
      </c>
    </row>
    <row r="23" spans="1:12" x14ac:dyDescent="0.2">
      <c r="A23" s="62">
        <v>218</v>
      </c>
      <c r="B23" s="3" t="str">
        <f>IFERROR(VLOOKUP($A23,Entries!$A:$F,4,FALSE),"")</f>
        <v>Abigail Houghton</v>
      </c>
      <c r="C23" s="3" t="s">
        <v>584</v>
      </c>
      <c r="D23" s="3" t="str">
        <f>IFERROR(VLOOKUP($A23,Entries!$A:$F,6,FALSE),"")</f>
        <v>West Oxon</v>
      </c>
      <c r="E23" s="35">
        <f>IF(SUMIF('DR (90)'!$A:$A,$A23,'DR (90)'!$D:$D)=0,"",SUMIF('DR (90)'!$A:$A,$A23,'DR (90)'!$D:$D))</f>
        <v>37.299999999999997</v>
      </c>
      <c r="F23" s="63">
        <f>IFERROR(VLOOKUP(A23,'SJ (90)'!A:D,4,FALSE),"")</f>
        <v>20</v>
      </c>
      <c r="G23" s="35">
        <f>IFERROR(VLOOKUP(A23,'XCT (90)'!A:D,4,FALSE),"")</f>
        <v>14.8</v>
      </c>
      <c r="H23" s="64">
        <v>5.34</v>
      </c>
      <c r="I23" s="63">
        <f>IFERROR(VLOOKUP(A23,'XC (90)'!A:B,2,FALSE),"")</f>
        <v>0</v>
      </c>
      <c r="J23" s="35">
        <f t="shared" si="0"/>
        <v>72.099999999999994</v>
      </c>
      <c r="K23" s="3">
        <f t="shared" si="1"/>
        <v>24</v>
      </c>
    </row>
    <row r="24" spans="1:12" x14ac:dyDescent="0.2">
      <c r="A24" s="62">
        <v>219</v>
      </c>
      <c r="B24" s="3" t="str">
        <f>IFERROR(VLOOKUP($A24,Entries!$A:$F,4,FALSE),"")</f>
        <v>Jo Shipman-Toon</v>
      </c>
      <c r="C24" s="3" t="str">
        <f>IFERROR(VLOOKUP($A24,Entries!$A:$F,5,FALSE),"")</f>
        <v>Pembridge Veilie</v>
      </c>
      <c r="D24" s="3" t="str">
        <f>IFERROR(VLOOKUP($A24,Entries!$A:$F,6,FALSE),"")</f>
        <v>West Oxon</v>
      </c>
      <c r="E24" s="35">
        <f>IF(SUMIF('DR (90)'!$A:$A,$A24,'DR (90)'!$D:$D)=0,"",SUMIF('DR (90)'!$A:$A,$A24,'DR (90)'!$D:$D))</f>
        <v>28.5</v>
      </c>
      <c r="F24" s="63">
        <f>IFERROR(VLOOKUP(A24,'SJ (90)'!A:D,4,FALSE),"")</f>
        <v>0</v>
      </c>
      <c r="G24" s="35">
        <f>IFERROR(VLOOKUP(A24,'XCT (90)'!A:D,4,FALSE),"")</f>
        <v>0</v>
      </c>
      <c r="H24" s="64">
        <f>IF(G24=0,SUMIF('XCT (90)'!A:A,$A24,'XCT (90)'!B:B),"")</f>
        <v>0</v>
      </c>
      <c r="I24" s="63" t="str">
        <f>IFERROR(VLOOKUP(A24,'XC (90)'!A:B,2,FALSE),"")</f>
        <v>R</v>
      </c>
      <c r="J24" s="35" t="str">
        <f t="shared" si="0"/>
        <v>R</v>
      </c>
      <c r="K24" s="3" t="str">
        <f t="shared" si="1"/>
        <v/>
      </c>
    </row>
    <row r="25" spans="1:12" x14ac:dyDescent="0.2">
      <c r="A25" s="62">
        <v>220</v>
      </c>
      <c r="B25" s="3" t="str">
        <f>IFERROR(VLOOKUP($A25,Entries!$A:$F,4,FALSE),"")</f>
        <v>Pippa Hawksfield</v>
      </c>
      <c r="C25" s="3" t="str">
        <f>IFERROR(VLOOKUP($A25,Entries!$A:$F,5,FALSE),"")</f>
        <v>Brookhill Monksland</v>
      </c>
      <c r="D25" s="3" t="str">
        <f>IFERROR(VLOOKUP($A25,Entries!$A:$F,6,FALSE),"")</f>
        <v>West Oxon</v>
      </c>
      <c r="E25" s="35">
        <f>IF(SUMIF('DR (90)'!$A:$A,$A25,'DR (90)'!$D:$D)=0,"",SUMIF('DR (90)'!$A:$A,$A25,'DR (90)'!$D:$D))</f>
        <v>33</v>
      </c>
      <c r="F25" s="63">
        <f>IFERROR(VLOOKUP(A25,'SJ (90)'!A:D,4,FALSE),"")</f>
        <v>8</v>
      </c>
      <c r="G25" s="35">
        <f>IFERROR(VLOOKUP(A25,'XCT (90)'!A:D,4,FALSE),"")</f>
        <v>0</v>
      </c>
      <c r="H25" s="64">
        <f>IF(G25=0,SUMIF('XCT (90)'!A:A,$A25,'XCT (90)'!B:B),"")</f>
        <v>4.45</v>
      </c>
      <c r="I25" s="63">
        <f>IFERROR(VLOOKUP(A25,'XC (90)'!A:B,2,FALSE),"")</f>
        <v>0</v>
      </c>
      <c r="J25" s="35">
        <f t="shared" si="0"/>
        <v>41</v>
      </c>
      <c r="K25" s="3">
        <f t="shared" si="1"/>
        <v>17</v>
      </c>
    </row>
    <row r="26" spans="1:12" x14ac:dyDescent="0.2">
      <c r="A26" s="62">
        <v>221</v>
      </c>
      <c r="B26" s="3" t="str">
        <f>IFERROR(VLOOKUP($A26,Entries!$A:$F,4,FALSE),"")</f>
        <v>Abi Hardy</v>
      </c>
      <c r="C26" s="3" t="str">
        <f>IFERROR(VLOOKUP($A26,Entries!$A:$F,5,FALSE),"")</f>
        <v>Oxview Mist</v>
      </c>
      <c r="D26" s="3" t="str">
        <f>IFERROR(VLOOKUP($A26,Entries!$A:$F,6,FALSE),"")</f>
        <v>Malvern Hills Green</v>
      </c>
      <c r="E26" s="35">
        <f>IF(SUMIF('DR (90)'!$A:$A,$A26,'DR (90)'!$D:$D)=0,"",SUMIF('DR (90)'!$A:$A,$A26,'DR (90)'!$D:$D))</f>
        <v>35.799999999999997</v>
      </c>
      <c r="F26" s="63">
        <f>IFERROR(VLOOKUP(A26,'SJ (90)'!A:D,4,FALSE),"")</f>
        <v>4</v>
      </c>
      <c r="G26" s="35">
        <f>IFERROR(VLOOKUP(A26,'XCT (90)'!A:D,4,FALSE),"")</f>
        <v>6.4</v>
      </c>
      <c r="H26" s="64">
        <v>5.13</v>
      </c>
      <c r="I26" s="63">
        <f>IFERROR(VLOOKUP(A26,'XC (90)'!A:B,2,FALSE),"")</f>
        <v>0</v>
      </c>
      <c r="J26" s="35">
        <f t="shared" si="0"/>
        <v>46.199999999999996</v>
      </c>
      <c r="K26" s="3" t="s">
        <v>585</v>
      </c>
      <c r="L26" s="30" t="s">
        <v>585</v>
      </c>
    </row>
    <row r="27" spans="1:12" x14ac:dyDescent="0.2">
      <c r="A27" s="62">
        <v>222</v>
      </c>
      <c r="B27" s="3" t="str">
        <f>IFERROR(VLOOKUP($A27,Entries!$A:$F,4,FALSE),"")</f>
        <v>Lyndsey Bakewell</v>
      </c>
      <c r="C27" s="3" t="str">
        <f>IFERROR(VLOOKUP($A27,Entries!$A:$F,5,FALSE),"")</f>
        <v>Lyndell Amadallas</v>
      </c>
      <c r="D27" s="3" t="str">
        <f>IFERROR(VLOOKUP($A27,Entries!$A:$F,6,FALSE),"")</f>
        <v>Malvern Hills Green</v>
      </c>
      <c r="E27" s="35">
        <f>IF(SUMIF('DR (90)'!$A:$A,$A27,'DR (90)'!$D:$D)=0,"",SUMIF('DR (90)'!$A:$A,$A27,'DR (90)'!$D:$D))</f>
        <v>34.5</v>
      </c>
      <c r="F27" s="63">
        <f>IFERROR(VLOOKUP(A27,'SJ (90)'!A:D,4,FALSE),"")</f>
        <v>8</v>
      </c>
      <c r="G27" s="35">
        <f>IFERROR(VLOOKUP(A27,'XCT (90)'!A:D,4,FALSE),"")</f>
        <v>2</v>
      </c>
      <c r="H27" s="64">
        <v>5.0199999999999996</v>
      </c>
      <c r="I27" s="63">
        <f>IFERROR(VLOOKUP(A27,'XC (90)'!A:B,2,FALSE),"")</f>
        <v>0</v>
      </c>
      <c r="J27" s="35">
        <f t="shared" si="0"/>
        <v>44.5</v>
      </c>
      <c r="K27" s="3">
        <f t="shared" si="1"/>
        <v>21</v>
      </c>
    </row>
    <row r="28" spans="1:12" x14ac:dyDescent="0.2">
      <c r="A28" s="62">
        <v>223</v>
      </c>
      <c r="B28" s="3" t="str">
        <f>IFERROR(VLOOKUP($A28,Entries!$A:$F,4,FALSE),"")</f>
        <v>Lucy Allfrey</v>
      </c>
      <c r="C28" s="3" t="str">
        <f>IFERROR(VLOOKUP($A28,Entries!$A:$F,5,FALSE),"")</f>
        <v>Royal Shakespeare</v>
      </c>
      <c r="D28" s="3" t="str">
        <f>IFERROR(VLOOKUP($A28,Entries!$A:$F,6,FALSE),"")</f>
        <v>Shropshire Snakes</v>
      </c>
      <c r="E28" s="35">
        <f>IF(SUMIF('DR (90)'!$A:$A,$A28,'DR (90)'!$D:$D)=0,"",SUMIF('DR (90)'!$A:$A,$A28,'DR (90)'!$D:$D))</f>
        <v>32.299999999999997</v>
      </c>
      <c r="F28" s="63">
        <f>IFERROR(VLOOKUP(A28,'SJ (90)'!A:D,4,FALSE),"")</f>
        <v>0</v>
      </c>
      <c r="G28" s="35">
        <f>IFERROR(VLOOKUP(A28,'XCT (90)'!A:D,4,FALSE),"")</f>
        <v>8.4</v>
      </c>
      <c r="H28" s="64">
        <v>5.18</v>
      </c>
      <c r="I28" s="63">
        <f>IFERROR(VLOOKUP(A28,'XC (90)'!A:B,2,FALSE),"")</f>
        <v>0</v>
      </c>
      <c r="J28" s="35">
        <f t="shared" si="0"/>
        <v>40.699999999999996</v>
      </c>
      <c r="K28" s="3">
        <f t="shared" si="1"/>
        <v>15</v>
      </c>
    </row>
    <row r="29" spans="1:12" x14ac:dyDescent="0.2">
      <c r="A29" s="62">
        <v>224</v>
      </c>
      <c r="B29" s="3" t="str">
        <f>IFERROR(VLOOKUP($A29,Entries!$A:$F,4,FALSE),"")</f>
        <v>Isabel Barnard</v>
      </c>
      <c r="C29" s="3" t="str">
        <f>IFERROR(VLOOKUP($A29,Entries!$A:$F,5,FALSE),"")</f>
        <v>Lucky Boy</v>
      </c>
      <c r="D29" s="3" t="str">
        <f>IFERROR(VLOOKUP($A29,Entries!$A:$F,6,FALSE),"")</f>
        <v>Shropshire Snakes</v>
      </c>
      <c r="E29" s="35">
        <f>IF(SUMIF('DR (90)'!$A:$A,$A29,'DR (90)'!$D:$D)=0,"",SUMIF('DR (90)'!$A:$A,$A29,'DR (90)'!$D:$D))</f>
        <v>33.799999999999997</v>
      </c>
      <c r="F29" s="63">
        <f>IFERROR(VLOOKUP(A29,'SJ (90)'!A:D,4,FALSE),"")</f>
        <v>3</v>
      </c>
      <c r="G29" s="35">
        <f>IFERROR(VLOOKUP(A29,'XCT (90)'!A:D,4,FALSE),"")</f>
        <v>4</v>
      </c>
      <c r="H29" s="64">
        <v>5.07</v>
      </c>
      <c r="I29" s="63">
        <f>IFERROR(VLOOKUP(A29,'XC (90)'!A:B,2,FALSE),"")</f>
        <v>0</v>
      </c>
      <c r="J29" s="35">
        <f t="shared" si="0"/>
        <v>40.799999999999997</v>
      </c>
      <c r="K29" s="3">
        <f t="shared" si="1"/>
        <v>16</v>
      </c>
    </row>
    <row r="30" spans="1:12" x14ac:dyDescent="0.2">
      <c r="A30" s="62">
        <v>225</v>
      </c>
      <c r="B30" s="3" t="str">
        <f>IFERROR(VLOOKUP($A30,Entries!$A:$F,4,FALSE),"")</f>
        <v>Leonie Pryor</v>
      </c>
      <c r="C30" s="3" t="str">
        <f>IFERROR(VLOOKUP($A30,Entries!$A:$F,5,FALSE),"")</f>
        <v>My Broadstairs Joy (ROR)</v>
      </c>
      <c r="D30" s="3" t="str">
        <f>IFERROR(VLOOKUP($A30,Entries!$A:$F,6,FALSE),"")</f>
        <v>Shropshire Snakes</v>
      </c>
      <c r="E30" s="35">
        <f>IF(SUMIF('DR (90)'!$A:$A,$A30,'DR (90)'!$D:$D)=0,"",SUMIF('DR (90)'!$A:$A,$A30,'DR (90)'!$D:$D))</f>
        <v>30.5</v>
      </c>
      <c r="F30" s="63">
        <f>IFERROR(VLOOKUP(A30,'SJ (90)'!A:D,4,FALSE),"")</f>
        <v>24</v>
      </c>
      <c r="G30" s="35">
        <f>IFERROR(VLOOKUP(A30,'XCT (90)'!A:D,4,FALSE),"")</f>
        <v>19.2</v>
      </c>
      <c r="H30" s="64">
        <v>5.45</v>
      </c>
      <c r="I30" s="63">
        <f>IFERROR(VLOOKUP(A30,'XC (90)'!A:B,2,FALSE),"")</f>
        <v>0</v>
      </c>
      <c r="J30" s="35">
        <f t="shared" si="0"/>
        <v>73.7</v>
      </c>
      <c r="K30" s="3">
        <f t="shared" si="1"/>
        <v>25</v>
      </c>
    </row>
    <row r="31" spans="1:12" x14ac:dyDescent="0.2">
      <c r="A31" s="62">
        <v>226</v>
      </c>
      <c r="B31" s="3" t="str">
        <f>IFERROR(VLOOKUP($A31,Entries!$A:$F,4,FALSE),"")</f>
        <v>Lou Burns</v>
      </c>
      <c r="C31" s="3" t="str">
        <f>IFERROR(VLOOKUP($A31,Entries!$A:$F,5,FALSE),"")</f>
        <v>O'Malley</v>
      </c>
      <c r="D31" s="3" t="str">
        <f>IFERROR(VLOOKUP($A31,Entries!$A:$F,6,FALSE),"")</f>
        <v>Shropshire Snakes</v>
      </c>
      <c r="E31" s="35">
        <f>IF(SUMIF('DR (90)'!$A:$A,$A31,'DR (90)'!$D:$D)=0,"",SUMIF('DR (90)'!$A:$A,$A31,'DR (90)'!$D:$D))</f>
        <v>25.8</v>
      </c>
      <c r="F31" s="63">
        <f>IFERROR(VLOOKUP(A31,'SJ (90)'!A:D,4,FALSE),"")</f>
        <v>4</v>
      </c>
      <c r="G31" s="35">
        <f>IFERROR(VLOOKUP(A31,'XCT (90)'!A:D,4,FALSE),"")</f>
        <v>6.4</v>
      </c>
      <c r="H31" s="64">
        <v>5.13</v>
      </c>
      <c r="I31" s="63">
        <f>IFERROR(VLOOKUP(A31,'XC (90)'!A:B,2,FALSE),"")</f>
        <v>0</v>
      </c>
      <c r="J31" s="35">
        <f t="shared" si="0"/>
        <v>36.200000000000003</v>
      </c>
      <c r="K31" s="3">
        <f t="shared" si="1"/>
        <v>9</v>
      </c>
    </row>
    <row r="32" spans="1:12" x14ac:dyDescent="0.2">
      <c r="A32" s="62">
        <v>227</v>
      </c>
      <c r="B32" s="3" t="str">
        <f>IFERROR(VLOOKUP($A32,Entries!$A:$F,4,FALSE),"")</f>
        <v>Victoria Gregg</v>
      </c>
      <c r="C32" s="3" t="str">
        <f>IFERROR(VLOOKUP($A32,Entries!$A:$F,5,FALSE),"")</f>
        <v>Rock Supreme</v>
      </c>
      <c r="D32" s="3" t="str">
        <f>IFERROR(VLOOKUP($A32,Entries!$A:$F,6,FALSE),"")</f>
        <v>Malvern Hills Green</v>
      </c>
      <c r="E32" s="35">
        <f>IF(SUMIF('DR (90)'!$A:$A,$A32,'DR (90)'!$D:$D)=0,"",SUMIF('DR (90)'!$A:$A,$A32,'DR (90)'!$D:$D))</f>
        <v>13.8</v>
      </c>
      <c r="F32" s="63">
        <f>IFERROR(VLOOKUP(A32,'SJ (90)'!A:D,4,FALSE),"")</f>
        <v>0</v>
      </c>
      <c r="G32" s="35">
        <f>IFERROR(VLOOKUP(A32,'XCT (90)'!A:D,4,FALSE),"")</f>
        <v>6</v>
      </c>
      <c r="H32" s="64">
        <v>5.12</v>
      </c>
      <c r="I32" s="63">
        <f>IFERROR(VLOOKUP(A32,'XC (90)'!A:B,2,FALSE),"")</f>
        <v>0</v>
      </c>
      <c r="J32" s="35">
        <f t="shared" si="0"/>
        <v>19.8</v>
      </c>
      <c r="K32" s="3">
        <f t="shared" si="1"/>
        <v>1</v>
      </c>
    </row>
    <row r="33" spans="1:11" x14ac:dyDescent="0.2">
      <c r="A33" s="62">
        <v>228</v>
      </c>
      <c r="B33" s="3" t="str">
        <f>IFERROR(VLOOKUP($A33,Entries!$A:$F,4,FALSE),"")</f>
        <v>Sue Peckham</v>
      </c>
      <c r="C33" s="3" t="str">
        <f>IFERROR(VLOOKUP($A33,Entries!$A:$F,5,FALSE),"")</f>
        <v>Copper Kingdom</v>
      </c>
      <c r="D33" s="3" t="str">
        <f>IFERROR(VLOOKUP($A33,Entries!$A:$F,6,FALSE),"")</f>
        <v>Malvern Hills Green</v>
      </c>
      <c r="E33" s="35">
        <f>IF(SUMIF('DR (90)'!$A:$A,$A33,'DR (90)'!$D:$D)=0,"",SUMIF('DR (90)'!$A:$A,$A33,'DR (90)'!$D:$D))</f>
        <v>32</v>
      </c>
      <c r="F33" s="63">
        <f>IFERROR(VLOOKUP(A33,'SJ (90)'!A:D,4,FALSE),"")</f>
        <v>28</v>
      </c>
      <c r="G33" s="35">
        <f>IFERROR(VLOOKUP(A33,'XCT (90)'!A:D,4,FALSE),"")</f>
        <v>0</v>
      </c>
      <c r="H33" s="64">
        <f>IF(G33=0,SUMIF('XCT (90)'!A:A,$A33,'XCT (90)'!B:B),"")</f>
        <v>0</v>
      </c>
      <c r="I33" s="63" t="str">
        <f>IFERROR(VLOOKUP(A33,'XC (90)'!A:B,2,FALSE),"")</f>
        <v>E</v>
      </c>
      <c r="J33" s="35" t="str">
        <f t="shared" si="0"/>
        <v>E</v>
      </c>
      <c r="K33" s="3" t="str">
        <f t="shared" si="1"/>
        <v/>
      </c>
    </row>
  </sheetData>
  <conditionalFormatting sqref="A6:A33">
    <cfRule type="expression" dxfId="62" priority="1">
      <formula>A6=""</formula>
    </cfRule>
  </conditionalFormatting>
  <pageMargins left="0.70866141732283472" right="0.70866141732283472" top="0.74803149606299213" bottom="0.74803149606299213" header="0.31496062992125984" footer="0.31496062992125984"/>
  <pageSetup paperSize="8" scale="1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zoomScale="90" zoomScaleNormal="90" workbookViewId="0">
      <pane ySplit="3" topLeftCell="A6" activePane="bottomLeft" state="frozen"/>
      <selection activeCell="A3" sqref="A3"/>
      <selection pane="bottomLeft" activeCell="C27" sqref="C27"/>
    </sheetView>
  </sheetViews>
  <sheetFormatPr defaultColWidth="9.140625" defaultRowHeight="14.25" outlineLevelRow="1" x14ac:dyDescent="0.2"/>
  <cols>
    <col min="1" max="1" width="12.85546875" style="30" customWidth="1"/>
    <col min="2" max="4" width="24.7109375" style="30" customWidth="1"/>
    <col min="5" max="5" width="9.85546875" style="39" customWidth="1"/>
    <col min="6" max="6" width="9.140625" style="1"/>
    <col min="7" max="16384" width="9.140625" style="30"/>
  </cols>
  <sheetData>
    <row r="1" spans="1:11" hidden="1" outlineLevel="1" x14ac:dyDescent="0.2">
      <c r="G1" s="30" t="s">
        <v>15</v>
      </c>
    </row>
    <row r="2" spans="1:11" hidden="1" outlineLevel="1" x14ac:dyDescent="0.2">
      <c r="F2" s="30"/>
    </row>
    <row r="3" spans="1:11" ht="18" collapsed="1" x14ac:dyDescent="0.25">
      <c r="A3" s="60" t="s">
        <v>544</v>
      </c>
      <c r="F3" s="30"/>
    </row>
    <row r="4" spans="1:11" ht="4.5" customHeight="1" x14ac:dyDescent="0.2">
      <c r="F4" s="30"/>
    </row>
    <row r="5" spans="1:11" s="29" customFormat="1" ht="15" x14ac:dyDescent="0.25">
      <c r="A5" s="32" t="s">
        <v>23</v>
      </c>
      <c r="B5" s="32" t="s">
        <v>1</v>
      </c>
      <c r="C5" s="32" t="s">
        <v>2</v>
      </c>
      <c r="D5" s="32" t="s">
        <v>61</v>
      </c>
      <c r="E5" s="61" t="s">
        <v>11</v>
      </c>
      <c r="F5" s="32" t="s">
        <v>9</v>
      </c>
      <c r="G5" s="32" t="s">
        <v>12</v>
      </c>
      <c r="H5" s="32" t="s">
        <v>16</v>
      </c>
      <c r="I5" s="32" t="s">
        <v>13</v>
      </c>
      <c r="J5" s="32" t="s">
        <v>10</v>
      </c>
      <c r="K5" s="32" t="s">
        <v>14</v>
      </c>
    </row>
    <row r="6" spans="1:11" x14ac:dyDescent="0.2">
      <c r="A6" s="62">
        <v>281</v>
      </c>
      <c r="B6" s="3" t="str">
        <f>IFERROR(VLOOKUP($A6,Entries!$A:$F,4,FALSE),"")</f>
        <v>Abbey Read</v>
      </c>
      <c r="C6" s="3" t="str">
        <f>IFERROR(VLOOKUP($A6,Entries!$A:$F,5,FALSE),"")</f>
        <v>King of Treasures</v>
      </c>
      <c r="D6" s="3" t="str">
        <f>IFERROR(VLOOKUP($A6,Entries!$A:$F,6,FALSE),"")</f>
        <v>Kings Leaze</v>
      </c>
      <c r="E6" s="35">
        <f>IF(SUMIF('DR (100+)'!$A:$A,$A6,'DR (100+)'!$D:$D)=0,"",SUMIF('DR (100+)'!$A:$A,$A6,'DR (100+)'!$D:$D))</f>
        <v>43.3</v>
      </c>
      <c r="F6" s="63">
        <f>IFERROR(VLOOKUP(A6,'SJ (100+)'!A:D,4,FALSE),"")</f>
        <v>13</v>
      </c>
      <c r="G6" s="35">
        <f>IFERROR(VLOOKUP(A6,'XCT (100)'!A:D,4,FALSE),"")</f>
        <v>2.4</v>
      </c>
      <c r="H6" s="64">
        <v>5.2</v>
      </c>
      <c r="I6" s="63">
        <f>IFERROR(VLOOKUP(A6,'XC (100)'!A:B,2,FALSE),"")</f>
        <v>0</v>
      </c>
      <c r="J6" s="35">
        <f>IF(F6="E","E",IF(I6="E","E",IF(F6="R","R",IF(I6="R","R",SUM(E6:F6,I6)+IF(G6="",0,IF(G6&gt;0,G6,-G6))))))</f>
        <v>58.699999999999996</v>
      </c>
      <c r="K6" s="3">
        <f>IFERROR(RANK(J6,J$6:J$10,1),"")</f>
        <v>3</v>
      </c>
    </row>
    <row r="7" spans="1:11" x14ac:dyDescent="0.2">
      <c r="A7" s="62">
        <v>282</v>
      </c>
      <c r="B7" s="3" t="str">
        <f>IFERROR(VLOOKUP($A7,Entries!$A:$F,4,FALSE),"")</f>
        <v>Charlotte James</v>
      </c>
      <c r="C7" s="3" t="str">
        <f>IFERROR(VLOOKUP($A7,Entries!$A:$F,5,FALSE),"")</f>
        <v>Rosie</v>
      </c>
      <c r="D7" s="3" t="str">
        <f>IFERROR(VLOOKUP($A7,Entries!$A:$F,6,FALSE),"")</f>
        <v>Frampton</v>
      </c>
      <c r="E7" s="35">
        <f>IF(SUMIF('DR (100+)'!$A:$A,$A7,'DR (100+)'!$D:$D)=0,"",SUMIF('DR (100+)'!$A:$A,$A7,'DR (100+)'!$D:$D))</f>
        <v>38.9</v>
      </c>
      <c r="F7" s="63">
        <f>IFERROR(VLOOKUP(A7,'SJ (100+)'!A:D,4,FALSE),"")</f>
        <v>0</v>
      </c>
      <c r="G7" s="35">
        <f>IFERROR(VLOOKUP(A7,'XCT (100)'!A:D,4,FALSE),"")</f>
        <v>0</v>
      </c>
      <c r="H7" s="64">
        <f>IF(G7=0,SUMIF('XCT (100)'!A:A,$A7,'XCT (100)'!B:B),"")</f>
        <v>5.03</v>
      </c>
      <c r="I7" s="63">
        <f>IFERROR(VLOOKUP(A7,'XC (100)'!A:B,2,FALSE),"")</f>
        <v>0</v>
      </c>
      <c r="J7" s="35">
        <f t="shared" ref="J7:J10" si="0">IF(F7="E","E",IF(I7="E","E",IF(F7="R","R",IF(I7="R","R",SUM(E7:F7,I7)+IF(G7="",0,IF(G7&gt;0,G7,-G7))))))</f>
        <v>38.9</v>
      </c>
      <c r="K7" s="3">
        <f t="shared" ref="K7:K10" si="1">IFERROR(RANK(J7,J$6:J$10,1),"")</f>
        <v>2</v>
      </c>
    </row>
    <row r="8" spans="1:11" x14ac:dyDescent="0.2">
      <c r="A8" s="62">
        <v>286</v>
      </c>
      <c r="B8" s="3" t="str">
        <f>IFERROR(VLOOKUP($A8,Entries!$A:$F,4,FALSE),"")</f>
        <v>India Duke</v>
      </c>
      <c r="C8" s="3" t="str">
        <f>IFERROR(VLOOKUP($A8,Entries!$A:$F,5,FALSE),"")</f>
        <v>Littletons Diamond Geezer</v>
      </c>
      <c r="D8" s="3" t="str">
        <f>IFERROR(VLOOKUP($A8,Entries!$A:$F,6,FALSE),"")</f>
        <v>Cotswold Edge</v>
      </c>
      <c r="E8" s="35">
        <f>IF(SUMIF('DR (100+)'!$A:$A,$A8,'DR (100+)'!$D:$D)=0,"",SUMIF('DR (100+)'!$A:$A,$A8,'DR (100+)'!$D:$D))</f>
        <v>35.700000000000003</v>
      </c>
      <c r="F8" s="63" t="str">
        <f>IFERROR(VLOOKUP(A8,'SJ (100+)'!A:D,4,FALSE),"")</f>
        <v>R</v>
      </c>
      <c r="G8" s="35" t="str">
        <f>IFERROR(VLOOKUP(A8,'XCT (100)'!A:D,4,FALSE),"")</f>
        <v/>
      </c>
      <c r="H8" s="64" t="str">
        <f>IF(G8=0,SUMIF('XCT (100)'!A:A,$A8,'XCT (100)'!B:B),"")</f>
        <v/>
      </c>
      <c r="I8" s="63" t="str">
        <f>IFERROR(VLOOKUP(A8,'XC (100)'!A:B,2,FALSE),"")</f>
        <v/>
      </c>
      <c r="J8" s="35" t="str">
        <f t="shared" si="0"/>
        <v>R</v>
      </c>
      <c r="K8" s="3" t="str">
        <f t="shared" si="1"/>
        <v/>
      </c>
    </row>
    <row r="9" spans="1:11" x14ac:dyDescent="0.2">
      <c r="A9" s="62">
        <v>287</v>
      </c>
      <c r="B9" s="3" t="str">
        <f>IFERROR(VLOOKUP($A9,Entries!$A:$F,4,FALSE),"")</f>
        <v>Gemma Pearce</v>
      </c>
      <c r="C9" s="3" t="str">
        <f>IFERROR(VLOOKUP($A9,Entries!$A:$F,5,FALSE),"")</f>
        <v>Lady Lily Grey</v>
      </c>
      <c r="D9" s="3" t="str">
        <f>IFERROR(VLOOKUP($A9,Entries!$A:$F,6,FALSE),"")</f>
        <v>Bath</v>
      </c>
      <c r="E9" s="35">
        <f>IF(SUMIF('DR (100+)'!$A:$A,$A9,'DR (100+)'!$D:$D)=0,"",SUMIF('DR (100+)'!$A:$A,$A9,'DR (100+)'!$D:$D))</f>
        <v>44.6</v>
      </c>
      <c r="F9" s="63" t="str">
        <f>IFERROR(VLOOKUP(A9,'SJ (100+)'!A:D,4,FALSE),"")</f>
        <v>R</v>
      </c>
      <c r="G9" s="35" t="str">
        <f>IFERROR(VLOOKUP(A9,'XCT (100)'!A:D,4,FALSE),"")</f>
        <v/>
      </c>
      <c r="H9" s="64" t="str">
        <f>IF(G9=0,SUMIF('XCT (100)'!A:A,$A9,'XCT (100)'!B:B),"")</f>
        <v/>
      </c>
      <c r="I9" s="63" t="str">
        <f>IFERROR(VLOOKUP(A9,'XC (100)'!A:B,2,FALSE),"")</f>
        <v/>
      </c>
      <c r="J9" s="35" t="str">
        <f t="shared" si="0"/>
        <v>R</v>
      </c>
      <c r="K9" s="3" t="str">
        <f t="shared" si="1"/>
        <v/>
      </c>
    </row>
    <row r="10" spans="1:11" x14ac:dyDescent="0.2">
      <c r="A10" s="62">
        <v>289</v>
      </c>
      <c r="B10" s="3" t="str">
        <f>IFERROR(VLOOKUP($A10,Entries!$A:$F,4,FALSE),"")</f>
        <v>Hannah Freeman</v>
      </c>
      <c r="C10" s="3" t="str">
        <f>IFERROR(VLOOKUP($A10,Entries!$A:$F,5,FALSE),"")</f>
        <v>Moylenna Fairy Prince</v>
      </c>
      <c r="D10" s="3" t="str">
        <f>IFERROR(VLOOKUP($A10,Entries!$A:$F,6,FALSE),"")</f>
        <v>Kennet Vale</v>
      </c>
      <c r="E10" s="35">
        <f>IF(SUMIF('DR (100+)'!$A:$A,$A10,'DR (100+)'!$D:$D)=0,"",SUMIF('DR (100+)'!$A:$A,$A10,'DR (100+)'!$D:$D))</f>
        <v>37.200000000000003</v>
      </c>
      <c r="F10" s="63">
        <f>IFERROR(VLOOKUP(A10,'SJ (100+)'!A:D,4,FALSE),"")</f>
        <v>0</v>
      </c>
      <c r="G10" s="35">
        <f>IFERROR(VLOOKUP(A10,'XCT (100)'!A:D,4,FALSE),"")</f>
        <v>0</v>
      </c>
      <c r="H10" s="64">
        <f>IF(G10=0,SUMIF('XCT (100)'!A:A,$A10,'XCT (100)'!B:B),"")</f>
        <v>5.0199999999999996</v>
      </c>
      <c r="I10" s="63">
        <f>IFERROR(VLOOKUP(A10,'XC (100)'!A:B,2,FALSE),"")</f>
        <v>0</v>
      </c>
      <c r="J10" s="35">
        <f t="shared" si="0"/>
        <v>37.200000000000003</v>
      </c>
      <c r="K10" s="3">
        <f t="shared" si="1"/>
        <v>1</v>
      </c>
    </row>
    <row r="11" spans="1:11" ht="4.5" customHeight="1" x14ac:dyDescent="0.2">
      <c r="F11" s="30"/>
    </row>
    <row r="12" spans="1:11" ht="18" collapsed="1" x14ac:dyDescent="0.25">
      <c r="A12" s="60" t="s">
        <v>545</v>
      </c>
      <c r="F12" s="30"/>
    </row>
    <row r="13" spans="1:11" ht="4.5" customHeight="1" x14ac:dyDescent="0.2">
      <c r="F13" s="30"/>
    </row>
    <row r="14" spans="1:11" x14ac:dyDescent="0.2">
      <c r="A14" s="62">
        <v>283</v>
      </c>
      <c r="B14" s="3" t="str">
        <f>IFERROR(VLOOKUP($A14,Entries!$A:$F,4,FALSE),"")</f>
        <v>Heather Blythe</v>
      </c>
      <c r="C14" s="3" t="str">
        <f>IFERROR(VLOOKUP($A14,Entries!$A:$F,5,FALSE),"")</f>
        <v>Craic A Jack</v>
      </c>
      <c r="D14" s="3" t="str">
        <f>IFERROR(VLOOKUP($A14,Entries!$A:$F,6,FALSE),"")</f>
        <v>Shropshire South</v>
      </c>
      <c r="E14" s="35">
        <f>IF(SUMIF('DR (100+)'!$A:$A,$A14,'DR (100+)'!$D:$D)=0,"",SUMIF('DR (100+)'!$A:$A,$A14,'DR (100+)'!$D:$D))</f>
        <v>34.6</v>
      </c>
      <c r="F14" s="63">
        <f>IFERROR(VLOOKUP(A14,'SJ (100+)'!A:D,4,FALSE),"")</f>
        <v>20</v>
      </c>
      <c r="G14" s="35">
        <f>IFERROR(VLOOKUP(A14,'XCT (100)'!A:D,4,FALSE),"")</f>
        <v>0</v>
      </c>
      <c r="H14" s="64">
        <f>IF(G14=0,SUMIF('XCT (100)'!A:A,$A14,'XCT (100)'!B:B),"")</f>
        <v>0</v>
      </c>
      <c r="I14" s="63">
        <f>IFERROR(VLOOKUP(A14,'XC (100)'!A:B,2,FALSE),"")</f>
        <v>0</v>
      </c>
      <c r="J14" s="35">
        <f t="shared" ref="J14:J17" si="2">IF(F14="E","E",IF(I14="E","E",IF(F14="R","R",IF(I14="R","R",SUM(E14:F14,I14)+IF(G14="",0,IF(G14&gt;0,G14,-G14))))))</f>
        <v>54.6</v>
      </c>
      <c r="K14" s="3">
        <f>IFERROR(RANK(J14,J$14:J$16,1),"")</f>
        <v>3</v>
      </c>
    </row>
    <row r="15" spans="1:11" x14ac:dyDescent="0.2">
      <c r="A15" s="62">
        <v>284</v>
      </c>
      <c r="B15" s="3" t="str">
        <f>IFERROR(VLOOKUP($A15,Entries!$A:$F,4,FALSE),"")</f>
        <v>Bizzy Loffet</v>
      </c>
      <c r="C15" s="3" t="str">
        <f>IFERROR(VLOOKUP($A15,Entries!$A:$F,5,FALSE),"")</f>
        <v>Starflower</v>
      </c>
      <c r="D15" s="3" t="str">
        <f>IFERROR(VLOOKUP($A15,Entries!$A:$F,6,FALSE),"")</f>
        <v>Evenlode</v>
      </c>
      <c r="E15" s="35">
        <f>IF(SUMIF('DR (100+)'!$A:$A,$A15,'DR (100+)'!$D:$D)=0,"",SUMIF('DR (100+)'!$A:$A,$A15,'DR (100+)'!$D:$D))</f>
        <v>30.4</v>
      </c>
      <c r="F15" s="63">
        <f>IFERROR(VLOOKUP(A15,'SJ (100+)'!A:D,4,FALSE),"")</f>
        <v>0</v>
      </c>
      <c r="G15" s="35">
        <f>IFERROR(VLOOKUP(A15,'XCT (100)'!A:D,4,FALSE),"")</f>
        <v>0</v>
      </c>
      <c r="H15" s="64">
        <f>IF(G15=0,SUMIF('XCT (100)'!A:A,$A15,'XCT (100)'!B:B),"")</f>
        <v>4.59</v>
      </c>
      <c r="I15" s="63">
        <f>IFERROR(VLOOKUP(A15,'XC (100)'!A:B,2,FALSE),"")</f>
        <v>0</v>
      </c>
      <c r="J15" s="35">
        <f t="shared" si="2"/>
        <v>30.4</v>
      </c>
      <c r="K15" s="3">
        <f t="shared" ref="K15:K16" si="3">IFERROR(RANK(J15,J$14:J$16,1),"")</f>
        <v>1</v>
      </c>
    </row>
    <row r="16" spans="1:11" x14ac:dyDescent="0.2">
      <c r="A16" s="62">
        <v>285</v>
      </c>
      <c r="B16" s="3" t="str">
        <f>IFERROR(VLOOKUP($A16,Entries!$A:$F,4,FALSE),"")</f>
        <v>Laura Bennett</v>
      </c>
      <c r="C16" s="3" t="str">
        <f>IFERROR(VLOOKUP($A16,Entries!$A:$F,5,FALSE),"")</f>
        <v>Lematan Sunshine Sadie</v>
      </c>
      <c r="D16" s="3" t="str">
        <f>IFERROR(VLOOKUP($A16,Entries!$A:$F,6,FALSE),"")</f>
        <v>Malvern Hills</v>
      </c>
      <c r="E16" s="35">
        <f>IF(SUMIF('DR (100+)'!$A:$A,$A16,'DR (100+)'!$D:$D)=0,"",SUMIF('DR (100+)'!$A:$A,$A16,'DR (100+)'!$D:$D))</f>
        <v>34.799999999999997</v>
      </c>
      <c r="F16" s="63">
        <f>IFERROR(VLOOKUP(A16,'SJ (100+)'!A:D,4,FALSE),"")</f>
        <v>8</v>
      </c>
      <c r="G16" s="35">
        <f>IFERROR(VLOOKUP(A16,'XCT (100)'!A:D,4,FALSE),"")</f>
        <v>0</v>
      </c>
      <c r="H16" s="64">
        <f>IF(G16=0,SUMIF('XCT (100)'!A:A,$A16,'XCT (100)'!B:B),"")</f>
        <v>5.1100000000000003</v>
      </c>
      <c r="I16" s="63">
        <f>IFERROR(VLOOKUP(A16,'XC (100)'!A:B,2,FALSE),"")</f>
        <v>0</v>
      </c>
      <c r="J16" s="35">
        <f t="shared" si="2"/>
        <v>42.8</v>
      </c>
      <c r="K16" s="3">
        <f t="shared" si="3"/>
        <v>2</v>
      </c>
    </row>
    <row r="17" spans="1:11" x14ac:dyDescent="0.2">
      <c r="A17" s="62">
        <v>288</v>
      </c>
      <c r="B17" s="3" t="str">
        <f>IFERROR(VLOOKUP($A17,Entries!$A:$F,4,FALSE),"")</f>
        <v>Liane Marshallsay (H/C)</v>
      </c>
      <c r="C17" s="3" t="str">
        <f>IFERROR(VLOOKUP($A17,Entries!$A:$F,5,FALSE),"")</f>
        <v>Podium Dancer</v>
      </c>
      <c r="D17" s="3">
        <f>IFERROR(VLOOKUP($A17,Entries!$A:$F,6,FALSE),"")</f>
        <v>0</v>
      </c>
      <c r="E17" s="35">
        <f>IF(SUMIF('DR (100+)'!$A:$A,$A17,'DR (100+)'!$D:$D)=0,"",SUMIF('DR (100+)'!$A:$A,$A17,'DR (100+)'!$D:$D))</f>
        <v>36.700000000000003</v>
      </c>
      <c r="F17" s="63">
        <f>IFERROR(VLOOKUP(A17,'SJ (100+)'!A:D,4,FALSE),"")</f>
        <v>8</v>
      </c>
      <c r="G17" s="35">
        <f>IFERROR(VLOOKUP(A17,'XCT (100)'!A:D,4,FALSE),"")</f>
        <v>0.4</v>
      </c>
      <c r="H17" s="64">
        <v>5.15</v>
      </c>
      <c r="I17" s="63">
        <f>IFERROR(VLOOKUP(A17,'XC (100)'!A:B,2,FALSE),"")</f>
        <v>20</v>
      </c>
      <c r="J17" s="35">
        <f t="shared" si="2"/>
        <v>65.100000000000009</v>
      </c>
      <c r="K17" s="3" t="s">
        <v>546</v>
      </c>
    </row>
  </sheetData>
  <conditionalFormatting sqref="A6:A10 A14:A17">
    <cfRule type="expression" dxfId="61" priority="1">
      <formula>A6=""</formula>
    </cfRule>
  </conditionalFormatting>
  <pageMargins left="0.70866141732283472" right="0.70866141732283472" top="0.74803149606299213" bottom="0.74803149606299213" header="0.31496062992125984" footer="0.31496062992125984"/>
  <pageSetup paperSize="8" scale="1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" zoomScale="90" zoomScaleNormal="90" workbookViewId="0">
      <pane ySplit="3" topLeftCell="A11" activePane="bottomLeft" state="frozen"/>
      <selection activeCell="A3" sqref="A3"/>
      <selection pane="bottomLeft" activeCell="D16" sqref="D16"/>
    </sheetView>
  </sheetViews>
  <sheetFormatPr defaultColWidth="9.140625" defaultRowHeight="14.25" outlineLevelRow="1" x14ac:dyDescent="0.2"/>
  <cols>
    <col min="1" max="1" width="12.85546875" style="30" customWidth="1"/>
    <col min="2" max="4" width="24.7109375" style="30" customWidth="1"/>
    <col min="5" max="5" width="9.85546875" style="39" customWidth="1"/>
    <col min="6" max="6" width="9.140625" style="1"/>
    <col min="7" max="16384" width="9.140625" style="30"/>
  </cols>
  <sheetData>
    <row r="1" spans="1:11" hidden="1" outlineLevel="1" x14ac:dyDescent="0.2">
      <c r="G1" s="30" t="s">
        <v>15</v>
      </c>
    </row>
    <row r="2" spans="1:11" hidden="1" outlineLevel="1" x14ac:dyDescent="0.2">
      <c r="F2" s="30"/>
    </row>
    <row r="3" spans="1:11" ht="18" collapsed="1" x14ac:dyDescent="0.25">
      <c r="A3" s="60" t="s">
        <v>547</v>
      </c>
      <c r="F3" s="30"/>
    </row>
    <row r="4" spans="1:11" ht="4.5" customHeight="1" x14ac:dyDescent="0.2">
      <c r="F4" s="30"/>
    </row>
    <row r="5" spans="1:11" s="29" customFormat="1" ht="15" x14ac:dyDescent="0.25">
      <c r="A5" s="32" t="s">
        <v>23</v>
      </c>
      <c r="B5" s="32" t="s">
        <v>1</v>
      </c>
      <c r="C5" s="32" t="s">
        <v>2</v>
      </c>
      <c r="D5" s="32" t="s">
        <v>61</v>
      </c>
      <c r="E5" s="61" t="s">
        <v>11</v>
      </c>
      <c r="F5" s="32" t="s">
        <v>9</v>
      </c>
      <c r="G5" s="32" t="s">
        <v>12</v>
      </c>
      <c r="H5" s="32" t="s">
        <v>16</v>
      </c>
      <c r="I5" s="32" t="s">
        <v>13</v>
      </c>
      <c r="J5" s="32" t="s">
        <v>10</v>
      </c>
      <c r="K5" s="32" t="s">
        <v>14</v>
      </c>
    </row>
    <row r="6" spans="1:11" x14ac:dyDescent="0.2">
      <c r="A6" s="62">
        <v>463</v>
      </c>
      <c r="B6" s="3" t="str">
        <f>IFERROR(VLOOKUP($A6,Entries!$A:$F,4,FALSE),"")</f>
        <v>Jill Holt</v>
      </c>
      <c r="C6" s="3" t="str">
        <f>IFERROR(VLOOKUP($A6,Entries!$A:$F,5,FALSE),"")</f>
        <v>Yocasta</v>
      </c>
      <c r="D6" s="3" t="str">
        <f>IFERROR(VLOOKUP($A6,Entries!$A:$F,6,FALSE),"")</f>
        <v>Bath</v>
      </c>
      <c r="E6" s="35">
        <f>IF(SUMIF('DR (100)'!$A:$A,$A6,'DR (100)'!$D:$D)=0,"",SUMIF('DR (100)'!$A:$A,$A6,'DR (100)'!$D:$D))</f>
        <v>32.6</v>
      </c>
      <c r="F6" s="63">
        <f>IFERROR(VLOOKUP(A6,'SJ (100)'!A:D,4,FALSE),"")</f>
        <v>39</v>
      </c>
      <c r="G6" s="35">
        <f>IFERROR(VLOOKUP(A6,'XCT (100)'!A:D,4,FALSE),"")</f>
        <v>0.8</v>
      </c>
      <c r="H6" s="64">
        <v>5.16</v>
      </c>
      <c r="I6" s="63">
        <f>IFERROR(VLOOKUP(A6,'XC (100)'!A:B,2,FALSE),"")</f>
        <v>0</v>
      </c>
      <c r="J6" s="35">
        <f>IF(F6="E","E",IF(I6="E","E",IF(F6="R","R",IF(I6="R","R",SUM(E6:F6,I6)+IF(G6="",0,IF(G6&gt;0,G6,-G6))))))</f>
        <v>72.399999999999991</v>
      </c>
      <c r="K6" s="3">
        <f>IFERROR(RANK(J6,J$6:J$20,1),"")</f>
        <v>13</v>
      </c>
    </row>
    <row r="7" spans="1:11" x14ac:dyDescent="0.2">
      <c r="A7" s="62">
        <v>464</v>
      </c>
      <c r="B7" s="3" t="str">
        <f>IFERROR(VLOOKUP($A7,Entries!$A:$F,4,FALSE),"")</f>
        <v>Alice Tollworthy</v>
      </c>
      <c r="C7" s="3" t="str">
        <f>IFERROR(VLOOKUP($A7,Entries!$A:$F,5,FALSE),"")</f>
        <v>Beau</v>
      </c>
      <c r="D7" s="3" t="str">
        <f>IFERROR(VLOOKUP($A7,Entries!$A:$F,6,FALSE),"")</f>
        <v>Bath</v>
      </c>
      <c r="E7" s="35">
        <f>IF(SUMIF('DR (100)'!$A:$A,$A7,'DR (100)'!$D:$D)=0,"",SUMIF('DR (100)'!$A:$A,$A7,'DR (100)'!$D:$D))</f>
        <v>31.8</v>
      </c>
      <c r="F7" s="63">
        <f>IFERROR(VLOOKUP(A7,'SJ (100)'!A:D,4,FALSE),"")</f>
        <v>0</v>
      </c>
      <c r="G7" s="35">
        <f>IFERROR(VLOOKUP(A7,'XCT (100)'!A:D,4,FALSE),"")</f>
        <v>2.4</v>
      </c>
      <c r="H7" s="64">
        <v>5.2</v>
      </c>
      <c r="I7" s="63">
        <f>IFERROR(VLOOKUP(A7,'XC (100)'!A:B,2,FALSE),"")</f>
        <v>0</v>
      </c>
      <c r="J7" s="35">
        <f t="shared" ref="J7:J20" si="0">IF(F7="E","E",IF(I7="E","E",IF(F7="R","R",IF(I7="R","R",SUM(E7:F7,I7)+IF(G7="",0,IF(G7&gt;0,G7,-G7))))))</f>
        <v>34.200000000000003</v>
      </c>
      <c r="K7" s="3">
        <f t="shared" ref="K7:K20" si="1">IFERROR(RANK(J7,J$6:J$20,1),"")</f>
        <v>3</v>
      </c>
    </row>
    <row r="8" spans="1:11" x14ac:dyDescent="0.2">
      <c r="A8" s="62">
        <v>465</v>
      </c>
      <c r="B8" s="3" t="str">
        <f>IFERROR(VLOOKUP($A8,Entries!$A:$F,4,FALSE),"")</f>
        <v>Hannah Freeman</v>
      </c>
      <c r="C8" s="3" t="str">
        <f>IFERROR(VLOOKUP($A8,Entries!$A:$F,5,FALSE),"")</f>
        <v>Carrigoir Mirko</v>
      </c>
      <c r="D8" s="3" t="str">
        <f>IFERROR(VLOOKUP($A8,Entries!$A:$F,6,FALSE),"")</f>
        <v>Kennet Vale</v>
      </c>
      <c r="E8" s="35">
        <f>IF(SUMIF('DR (100)'!$A:$A,$A8,'DR (100)'!$D:$D)=0,"",SUMIF('DR (100)'!$A:$A,$A8,'DR (100)'!$D:$D))</f>
        <v>35.5</v>
      </c>
      <c r="F8" s="63">
        <f>IFERROR(VLOOKUP(A8,'SJ (100)'!A:D,4,FALSE),"")</f>
        <v>0</v>
      </c>
      <c r="G8" s="35">
        <f>IFERROR(VLOOKUP(A8,'XCT (100)'!A:D,4,FALSE),"")</f>
        <v>0</v>
      </c>
      <c r="H8" s="64">
        <f>IF(G8=0,SUMIF('XCT (100)'!A:A,$A8,'XCT (100)'!B:B),"")</f>
        <v>5.05</v>
      </c>
      <c r="I8" s="63">
        <f>IFERROR(VLOOKUP(A8,'XC (100)'!A:B,2,FALSE),"")</f>
        <v>0</v>
      </c>
      <c r="J8" s="35">
        <f t="shared" si="0"/>
        <v>35.5</v>
      </c>
      <c r="K8" s="3">
        <f t="shared" si="1"/>
        <v>4</v>
      </c>
    </row>
    <row r="9" spans="1:11" x14ac:dyDescent="0.2">
      <c r="A9" s="62">
        <v>466</v>
      </c>
      <c r="B9" s="3" t="str">
        <f>IFERROR(VLOOKUP($A9,Entries!$A:$F,4,FALSE),"")</f>
        <v>Amanda Taylor</v>
      </c>
      <c r="C9" s="3" t="str">
        <f>IFERROR(VLOOKUP($A9,Entries!$A:$F,5,FALSE),"")</f>
        <v>Hindoctro</v>
      </c>
      <c r="D9" s="3" t="str">
        <f>IFERROR(VLOOKUP($A9,Entries!$A:$F,6,FALSE),"")</f>
        <v>Bath</v>
      </c>
      <c r="E9" s="35">
        <f>IF(SUMIF('DR (100)'!$A:$A,$A9,'DR (100)'!$D:$D)=0,"",SUMIF('DR (100)'!$A:$A,$A9,'DR (100)'!$D:$D))</f>
        <v>40.799999999999997</v>
      </c>
      <c r="F9" s="63">
        <f>IFERROR(VLOOKUP(A9,'SJ (100)'!A:D,4,FALSE),"")</f>
        <v>4</v>
      </c>
      <c r="G9" s="35">
        <f>IFERROR(VLOOKUP(A9,'XCT (100)'!A:D,4,FALSE),"")</f>
        <v>0</v>
      </c>
      <c r="H9" s="64">
        <f>IF(G9=0,SUMIF('XCT (100)'!A:A,$A9,'XCT (100)'!B:B),"")</f>
        <v>5.01</v>
      </c>
      <c r="I9" s="63">
        <f>IFERROR(VLOOKUP(A9,'XC (100)'!A:B,2,FALSE),"")</f>
        <v>0</v>
      </c>
      <c r="J9" s="35">
        <f t="shared" si="0"/>
        <v>44.8</v>
      </c>
      <c r="K9" s="3">
        <f t="shared" si="1"/>
        <v>8</v>
      </c>
    </row>
    <row r="10" spans="1:11" x14ac:dyDescent="0.2">
      <c r="A10" s="62">
        <v>467</v>
      </c>
      <c r="B10" s="3" t="str">
        <f>IFERROR(VLOOKUP($A10,Entries!$A:$F,4,FALSE),"")</f>
        <v>Poppy Wilkinson</v>
      </c>
      <c r="C10" s="3" t="str">
        <f>IFERROR(VLOOKUP($A10,Entries!$A:$F,5,FALSE),"")</f>
        <v>Amazing Mika</v>
      </c>
      <c r="D10" s="3" t="str">
        <f>IFERROR(VLOOKUP($A10,Entries!$A:$F,6,FALSE),"")</f>
        <v>Bath</v>
      </c>
      <c r="E10" s="35">
        <f>IF(SUMIF('DR (100)'!$A:$A,$A10,'DR (100)'!$D:$D)=0,"",SUMIF('DR (100)'!$A:$A,$A10,'DR (100)'!$D:$D))</f>
        <v>36.799999999999997</v>
      </c>
      <c r="F10" s="63">
        <f>IFERROR(VLOOKUP(A10,'SJ (100)'!A:D,4,FALSE),"")</f>
        <v>0</v>
      </c>
      <c r="G10" s="35">
        <f>IFERROR(VLOOKUP(A10,'XCT (100)'!A:D,4,FALSE),"")</f>
        <v>-2.4</v>
      </c>
      <c r="H10" s="64">
        <v>4.53</v>
      </c>
      <c r="I10" s="63">
        <f>IFERROR(VLOOKUP(A10,'XC (100)'!A:B,2,FALSE),"")</f>
        <v>0</v>
      </c>
      <c r="J10" s="35">
        <f t="shared" si="0"/>
        <v>39.199999999999996</v>
      </c>
      <c r="K10" s="3">
        <f t="shared" si="1"/>
        <v>6</v>
      </c>
    </row>
    <row r="11" spans="1:11" x14ac:dyDescent="0.2">
      <c r="A11" s="62">
        <v>469</v>
      </c>
      <c r="B11" s="3" t="str">
        <f>IFERROR(VLOOKUP($A11,Entries!$A:$F,4,FALSE),"")</f>
        <v>Karen Carrel</v>
      </c>
      <c r="C11" s="3" t="str">
        <f>IFERROR(VLOOKUP($A11,Entries!$A:$F,5,FALSE),"")</f>
        <v>Lucy Lu</v>
      </c>
      <c r="D11" s="3" t="str">
        <f>IFERROR(VLOOKUP($A11,Entries!$A:$F,6,FALSE),"")</f>
        <v>Bath</v>
      </c>
      <c r="E11" s="35">
        <f>IF(SUMIF('DR (100)'!$A:$A,$A11,'DR (100)'!$D:$D)=0,"",SUMIF('DR (100)'!$A:$A,$A11,'DR (100)'!$D:$D))</f>
        <v>27.6</v>
      </c>
      <c r="F11" s="63">
        <f>IFERROR(VLOOKUP(A11,'SJ (100)'!A:D,4,FALSE),"")</f>
        <v>8</v>
      </c>
      <c r="G11" s="35">
        <f>IFERROR(VLOOKUP(A11,'XCT (100)'!A:D,4,FALSE),"")</f>
        <v>0</v>
      </c>
      <c r="H11" s="64">
        <f>IF(G11=0,SUMIF('XCT (100)'!A:A,$A11,'XCT (100)'!B:B),"")</f>
        <v>5.03</v>
      </c>
      <c r="I11" s="63">
        <f>IFERROR(VLOOKUP(A11,'XC (100)'!A:B,2,FALSE),"")</f>
        <v>0</v>
      </c>
      <c r="J11" s="35">
        <f t="shared" si="0"/>
        <v>35.6</v>
      </c>
      <c r="K11" s="3">
        <f t="shared" si="1"/>
        <v>5</v>
      </c>
    </row>
    <row r="12" spans="1:11" x14ac:dyDescent="0.2">
      <c r="A12" s="62">
        <v>470</v>
      </c>
      <c r="B12" s="3" t="str">
        <f>IFERROR(VLOOKUP($A12,Entries!$A:$F,4,FALSE),"")</f>
        <v>Amy Clapham</v>
      </c>
      <c r="C12" s="3" t="str">
        <f>IFERROR(VLOOKUP($A12,Entries!$A:$F,5,FALSE),"")</f>
        <v>Trozulan</v>
      </c>
      <c r="D12" s="3" t="str">
        <f>IFERROR(VLOOKUP($A12,Entries!$A:$F,6,FALSE),"")</f>
        <v>Wessex Gold</v>
      </c>
      <c r="E12" s="35">
        <f>IF(SUMIF('DR (100)'!$A:$A,$A12,'DR (100)'!$D:$D)=0,"",SUMIF('DR (100)'!$A:$A,$A12,'DR (100)'!$D:$D))</f>
        <v>43.7</v>
      </c>
      <c r="F12" s="63">
        <f>IFERROR(VLOOKUP(A12,'SJ (100)'!A:D,4,FALSE),"")</f>
        <v>16</v>
      </c>
      <c r="G12" s="35">
        <f>IFERROR(VLOOKUP(A12,'XCT (100)'!A:D,4,FALSE),"")</f>
        <v>2</v>
      </c>
      <c r="H12" s="64" t="str">
        <f>IF(G12=0,SUMIF('XCT (100)'!A:A,$A12,'XCT (100)'!B:B),"")</f>
        <v/>
      </c>
      <c r="I12" s="63">
        <f>IFERROR(VLOOKUP(A12,'XC (100)'!A:B,2,FALSE),"")</f>
        <v>0</v>
      </c>
      <c r="J12" s="35">
        <f t="shared" si="0"/>
        <v>61.7</v>
      </c>
      <c r="K12" s="3">
        <f t="shared" si="1"/>
        <v>11</v>
      </c>
    </row>
    <row r="13" spans="1:11" x14ac:dyDescent="0.2">
      <c r="A13" s="62">
        <v>473</v>
      </c>
      <c r="B13" s="3" t="str">
        <f>IFERROR(VLOOKUP($A13,Entries!$A:$F,4,FALSE),"")</f>
        <v>Tracey Kendall</v>
      </c>
      <c r="C13" s="3">
        <f>IFERROR(VLOOKUP($A13,Entries!$A:$F,5,FALSE),"")</f>
        <v>0</v>
      </c>
      <c r="D13" s="3" t="str">
        <f>IFERROR(VLOOKUP($A13,Entries!$A:$F,6,FALSE),"")</f>
        <v>Frampton</v>
      </c>
      <c r="E13" s="35">
        <f>IF(SUMIF('DR (100)'!$A:$A,$A13,'DR (100)'!$D:$D)=0,"",SUMIF('DR (100)'!$A:$A,$A13,'DR (100)'!$D:$D))</f>
        <v>28.4</v>
      </c>
      <c r="F13" s="63">
        <f>IFERROR(VLOOKUP(A13,'SJ (100)'!A:D,4,FALSE),"")</f>
        <v>0</v>
      </c>
      <c r="G13" s="35">
        <f>IFERROR(VLOOKUP(A13,'XCT (100)'!A:D,4,FALSE),"")</f>
        <v>3.2</v>
      </c>
      <c r="H13" s="64">
        <v>5.22</v>
      </c>
      <c r="I13" s="63">
        <f>IFERROR(VLOOKUP(A13,'XC (100)'!A:B,2,FALSE),"")</f>
        <v>0</v>
      </c>
      <c r="J13" s="35">
        <f t="shared" si="0"/>
        <v>31.599999999999998</v>
      </c>
      <c r="K13" s="3">
        <f t="shared" si="1"/>
        <v>1</v>
      </c>
    </row>
    <row r="14" spans="1:11" x14ac:dyDescent="0.2">
      <c r="A14" s="62">
        <v>474</v>
      </c>
      <c r="B14" s="3" t="str">
        <f>IFERROR(VLOOKUP($A14,Entries!$A:$F,4,FALSE),"")</f>
        <v>Matt Buckland</v>
      </c>
      <c r="C14" s="3" t="str">
        <f>IFERROR(VLOOKUP($A14,Entries!$A:$F,5,FALSE),"")</f>
        <v>Don Orchards Pride</v>
      </c>
      <c r="D14" s="3" t="str">
        <f>IFERROR(VLOOKUP($A14,Entries!$A:$F,6,FALSE),"")</f>
        <v>Swindon</v>
      </c>
      <c r="E14" s="35">
        <f>IF(SUMIF('DR (100)'!$A:$A,$A14,'DR (100)'!$D:$D)=0,"",SUMIF('DR (100)'!$A:$A,$A14,'DR (100)'!$D:$D))</f>
        <v>28.7</v>
      </c>
      <c r="F14" s="63">
        <f>IFERROR(VLOOKUP(A14,'SJ (100)'!A:D,4,FALSE),"")</f>
        <v>13</v>
      </c>
      <c r="G14" s="35">
        <f>IFERROR(VLOOKUP(A14,'XCT (100)'!A:D,4,FALSE),"")</f>
        <v>6.4</v>
      </c>
      <c r="H14" s="64">
        <v>5.3</v>
      </c>
      <c r="I14" s="63">
        <f>IFERROR(VLOOKUP(A14,'XC (100)'!A:B,2,FALSE),"")</f>
        <v>0</v>
      </c>
      <c r="J14" s="35">
        <f t="shared" si="0"/>
        <v>48.1</v>
      </c>
      <c r="K14" s="3">
        <f t="shared" si="1"/>
        <v>9</v>
      </c>
    </row>
    <row r="15" spans="1:11" x14ac:dyDescent="0.2">
      <c r="A15" s="62">
        <v>475</v>
      </c>
      <c r="B15" s="3" t="str">
        <f>IFERROR(VLOOKUP($A15,Entries!$A:$F,4,FALSE),"")</f>
        <v>Grace Taylor</v>
      </c>
      <c r="C15" s="3" t="str">
        <f>IFERROR(VLOOKUP($A15,Entries!$A:$F,5,FALSE),"")</f>
        <v>Cavalier Galaxy III</v>
      </c>
      <c r="D15" s="3" t="str">
        <f>IFERROR(VLOOKUP($A15,Entries!$A:$F,6,FALSE),"")</f>
        <v>Swindon</v>
      </c>
      <c r="E15" s="35">
        <f>IF(SUMIF('DR (100)'!$A:$A,$A15,'DR (100)'!$D:$D)=0,"",SUMIF('DR (100)'!$A:$A,$A15,'DR (100)'!$D:$D))</f>
        <v>22.6</v>
      </c>
      <c r="F15" s="63">
        <f>IFERROR(VLOOKUP(A15,'SJ (100)'!A:D,4,FALSE),"")</f>
        <v>33</v>
      </c>
      <c r="G15" s="35">
        <f>IFERROR(VLOOKUP(A15,'XCT (100)'!A:D,4,FALSE),"")</f>
        <v>6.4</v>
      </c>
      <c r="H15" s="64">
        <v>5.3</v>
      </c>
      <c r="I15" s="63">
        <f>IFERROR(VLOOKUP(A15,'XC (100)'!A:B,2,FALSE),"")</f>
        <v>0</v>
      </c>
      <c r="J15" s="35">
        <f t="shared" si="0"/>
        <v>62</v>
      </c>
      <c r="K15" s="3">
        <f t="shared" si="1"/>
        <v>12</v>
      </c>
    </row>
    <row r="16" spans="1:11" x14ac:dyDescent="0.2">
      <c r="A16" s="62">
        <v>482</v>
      </c>
      <c r="B16" s="3" t="str">
        <f>IFERROR(VLOOKUP($A16,Entries!$A:$F,4,FALSE),"")</f>
        <v>Rosie Bathurst</v>
      </c>
      <c r="C16" s="3" t="str">
        <f>IFERROR(VLOOKUP($A16,Entries!$A:$F,5,FALSE),"")</f>
        <v>Aurora Dancing</v>
      </c>
      <c r="D16" s="3" t="str">
        <f>IFERROR(VLOOKUP($A16,Entries!$A:$F,6,FALSE),"")</f>
        <v>VWH</v>
      </c>
      <c r="E16" s="35">
        <f>IF(SUMIF('DR (100)'!$A:$A,$A16,'DR (100)'!$D:$D)=0,"",SUMIF('DR (100)'!$A:$A,$A16,'DR (100)'!$D:$D))</f>
        <v>32.9</v>
      </c>
      <c r="F16" s="63">
        <f>IFERROR(VLOOKUP(A16,'SJ (100)'!A:D,4,FALSE),"")</f>
        <v>0</v>
      </c>
      <c r="G16" s="35">
        <f>IFERROR(VLOOKUP(A16,'XCT (100)'!A:D,4,FALSE),"")</f>
        <v>0.8</v>
      </c>
      <c r="H16" s="64">
        <v>5.16</v>
      </c>
      <c r="I16" s="63">
        <f>IFERROR(VLOOKUP(A16,'XC (100)'!A:B,2,FALSE),"")</f>
        <v>0</v>
      </c>
      <c r="J16" s="35">
        <f t="shared" si="0"/>
        <v>33.699999999999996</v>
      </c>
      <c r="K16" s="3">
        <f t="shared" si="1"/>
        <v>2</v>
      </c>
    </row>
    <row r="17" spans="1:11" x14ac:dyDescent="0.2">
      <c r="A17" s="62">
        <v>484</v>
      </c>
      <c r="B17" s="3" t="str">
        <f>IFERROR(VLOOKUP($A17,Entries!$A:$F,4,FALSE),"")</f>
        <v>Zoe Andrew</v>
      </c>
      <c r="C17" s="3" t="str">
        <f>IFERROR(VLOOKUP($A17,Entries!$A:$F,5,FALSE),"")</f>
        <v>Coup de Lyon</v>
      </c>
      <c r="D17" s="3" t="str">
        <f>IFERROR(VLOOKUP($A17,Entries!$A:$F,6,FALSE),"")</f>
        <v>VWH</v>
      </c>
      <c r="E17" s="35">
        <f>IF(SUMIF('DR (100)'!$A:$A,$A17,'DR (100)'!$D:$D)=0,"",SUMIF('DR (100)'!$A:$A,$A17,'DR (100)'!$D:$D))</f>
        <v>35.299999999999997</v>
      </c>
      <c r="F17" s="63">
        <f>IFERROR(VLOOKUP(A17,'SJ (100)'!A:D,4,FALSE),"")</f>
        <v>8</v>
      </c>
      <c r="G17" s="35">
        <f>IFERROR(VLOOKUP(A17,'XCT (100)'!A:D,4,FALSE),"")</f>
        <v>0</v>
      </c>
      <c r="H17" s="64">
        <f>IF(G17=0,SUMIF('XCT (100)'!A:A,$A17,'XCT (100)'!B:B),"")</f>
        <v>5.07</v>
      </c>
      <c r="I17" s="63">
        <f>IFERROR(VLOOKUP(A17,'XC (100)'!A:B,2,FALSE),"")</f>
        <v>0</v>
      </c>
      <c r="J17" s="35">
        <f t="shared" si="0"/>
        <v>43.3</v>
      </c>
      <c r="K17" s="3">
        <f t="shared" si="1"/>
        <v>7</v>
      </c>
    </row>
    <row r="18" spans="1:11" x14ac:dyDescent="0.2">
      <c r="A18" s="62">
        <v>488</v>
      </c>
      <c r="B18" s="3" t="str">
        <f>IFERROR(VLOOKUP($A18,Entries!$A:$F,4,FALSE),"")</f>
        <v>Rachel Tippins</v>
      </c>
      <c r="C18" s="3" t="str">
        <f>IFERROR(VLOOKUP($A18,Entries!$A:$F,5,FALSE),"")</f>
        <v>Ryans Spot</v>
      </c>
      <c r="D18" s="3" t="str">
        <f>IFERROR(VLOOKUP($A18,Entries!$A:$F,6,FALSE),"")</f>
        <v>VWH</v>
      </c>
      <c r="E18" s="35">
        <f>IF(SUMIF('DR (100)'!$A:$A,$A18,'DR (100)'!$D:$D)=0,"",SUMIF('DR (100)'!$A:$A,$A18,'DR (100)'!$D:$D))</f>
        <v>34.5</v>
      </c>
      <c r="F18" s="63">
        <f>IFERROR(VLOOKUP(A18,'SJ (100)'!A:D,4,FALSE),"")</f>
        <v>24</v>
      </c>
      <c r="G18" s="35">
        <f>IFERROR(VLOOKUP(A18,'XCT (100)'!A:D,4,FALSE),"")</f>
        <v>0</v>
      </c>
      <c r="H18" s="64">
        <f>IF(G18=0,SUMIF('XCT (100)'!A:A,$A18,'XCT (100)'!B:B),"")</f>
        <v>5.09</v>
      </c>
      <c r="I18" s="63">
        <f>IFERROR(VLOOKUP(A18,'XC (100)'!A:B,2,FALSE),"")</f>
        <v>0</v>
      </c>
      <c r="J18" s="35">
        <f t="shared" si="0"/>
        <v>58.5</v>
      </c>
      <c r="K18" s="3">
        <f t="shared" si="1"/>
        <v>10</v>
      </c>
    </row>
    <row r="19" spans="1:11" x14ac:dyDescent="0.2">
      <c r="A19" s="62">
        <v>489</v>
      </c>
      <c r="B19" s="3" t="str">
        <f>IFERROR(VLOOKUP($A19,Entries!$A:$F,4,FALSE),"")</f>
        <v>Abbey Read</v>
      </c>
      <c r="C19" s="3" t="str">
        <f>IFERROR(VLOOKUP($A19,Entries!$A:$F,5,FALSE),"")</f>
        <v>Billy McIlroy</v>
      </c>
      <c r="D19" s="3" t="str">
        <f>IFERROR(VLOOKUP($A19,Entries!$A:$F,6,FALSE),"")</f>
        <v>Kings Leaze</v>
      </c>
      <c r="E19" s="35">
        <f>IF(SUMIF('DR (100)'!$A:$A,$A19,'DR (100)'!$D:$D)=0,"",SUMIF('DR (100)'!$A:$A,$A19,'DR (100)'!$D:$D))</f>
        <v>27.4</v>
      </c>
      <c r="F19" s="63">
        <f>IFERROR(VLOOKUP(A19,'SJ (100)'!A:D,4,FALSE),"")</f>
        <v>0</v>
      </c>
      <c r="G19" s="35">
        <f>IFERROR(VLOOKUP(A19,'XCT (100)'!A:D,4,FALSE),"")</f>
        <v>0</v>
      </c>
      <c r="H19" s="64">
        <f>IF(G19=0,SUMIF('XCT (100)'!A:A,$A19,'XCT (100)'!B:B),"")</f>
        <v>0</v>
      </c>
      <c r="I19" s="63" t="str">
        <f>IFERROR(VLOOKUP(A19,'XC (100)'!A:B,2,FALSE),"")</f>
        <v>E</v>
      </c>
      <c r="J19" s="35" t="str">
        <f t="shared" si="0"/>
        <v>E</v>
      </c>
      <c r="K19" s="3" t="str">
        <f t="shared" si="1"/>
        <v/>
      </c>
    </row>
    <row r="20" spans="1:11" x14ac:dyDescent="0.2">
      <c r="A20" s="62">
        <v>490</v>
      </c>
      <c r="B20" s="3" t="str">
        <f>IFERROR(VLOOKUP($A20,Entries!$A:$F,4,FALSE),"")</f>
        <v>*space*</v>
      </c>
      <c r="C20" s="3">
        <f>IFERROR(VLOOKUP($A20,Entries!$A:$F,5,FALSE),"")</f>
        <v>0</v>
      </c>
      <c r="D20" s="3" t="str">
        <f>IFERROR(VLOOKUP($A20,Entries!$A:$F,6,FALSE),"")</f>
        <v>VWH</v>
      </c>
      <c r="E20" s="35" t="e">
        <f>IF(SUMIF('DR (100)'!$A:$A,$A20,'DR (100)'!$D:$D)=0,"",SUMIF('DR (100)'!$A:$A,$A20,'DR (100)'!$D:$D))</f>
        <v>#VALUE!</v>
      </c>
      <c r="F20" s="63" t="str">
        <f>IFERROR(VLOOKUP(A20,'SJ (100)'!A:D,4,FALSE),"")</f>
        <v>E</v>
      </c>
      <c r="G20" s="35" t="str">
        <f>IFERROR(VLOOKUP(A20,'XCT (100)'!A:D,4,FALSE),"")</f>
        <v/>
      </c>
      <c r="H20" s="64" t="str">
        <f>IF(G20=0,SUMIF('XCT (100)'!A:A,$A20,'XCT (100)'!B:B),"")</f>
        <v/>
      </c>
      <c r="I20" s="63" t="str">
        <f>IFERROR(VLOOKUP(A20,'XC (100)'!A:B,2,FALSE),"")</f>
        <v/>
      </c>
      <c r="J20" s="35" t="str">
        <f t="shared" si="0"/>
        <v>E</v>
      </c>
      <c r="K20" s="3" t="str">
        <f t="shared" si="1"/>
        <v/>
      </c>
    </row>
    <row r="21" spans="1:11" ht="4.5" customHeight="1" x14ac:dyDescent="0.2">
      <c r="F21" s="30"/>
    </row>
    <row r="22" spans="1:11" ht="18" collapsed="1" x14ac:dyDescent="0.25">
      <c r="A22" s="60" t="s">
        <v>548</v>
      </c>
      <c r="F22" s="30"/>
    </row>
    <row r="23" spans="1:11" ht="4.5" customHeight="1" x14ac:dyDescent="0.2">
      <c r="F23" s="30"/>
    </row>
    <row r="24" spans="1:11" x14ac:dyDescent="0.2">
      <c r="A24" s="62">
        <v>471</v>
      </c>
      <c r="B24" s="3" t="str">
        <f>IFERROR(VLOOKUP($A24,Entries!$A:$F,4,FALSE),"")</f>
        <v>Maisy Cursham</v>
      </c>
      <c r="C24" s="3" t="str">
        <f>IFERROR(VLOOKUP($A24,Entries!$A:$F,5,FALSE),"")</f>
        <v>Paradise Moon</v>
      </c>
      <c r="D24" s="3" t="str">
        <f>IFERROR(VLOOKUP($A24,Entries!$A:$F,6,FALSE),"")</f>
        <v>Cotswold Edge</v>
      </c>
      <c r="E24" s="35">
        <f>IF(SUMIF('DR (100)'!$A:$A,$A24,'DR (100)'!$D:$D)=0,"",SUMIF('DR (100)'!$A:$A,$A24,'DR (100)'!$D:$D))</f>
        <v>26.1</v>
      </c>
      <c r="F24" s="63">
        <f>IFERROR(VLOOKUP(A24,'SJ (100)'!A:D,4,FALSE),"")</f>
        <v>4</v>
      </c>
      <c r="G24" s="35">
        <f>IFERROR(VLOOKUP(A24,'XCT (100)'!A:D,4,FALSE),"")</f>
        <v>0</v>
      </c>
      <c r="H24" s="64">
        <f>IF(G24=0,SUMIF('XCT (100)'!A:A,$A24,'XCT (100)'!B:B),"")</f>
        <v>4.59</v>
      </c>
      <c r="I24" s="63">
        <f>IFERROR(VLOOKUP(A24,'XC (100)'!A:B,2,FALSE),"")</f>
        <v>0</v>
      </c>
      <c r="J24" s="35">
        <f>IF(F24="E","E",IF(I24="E","E",IF(F24="R","R",IF(I24="R","R",SUM(E24:F24,I24)+IF(G24="",0,IF(G24&gt;0,G24,-G24))))))</f>
        <v>30.1</v>
      </c>
      <c r="K24" s="3">
        <f>IFERROR(RANK(J24,J$24,1),"")</f>
        <v>1</v>
      </c>
    </row>
    <row r="25" spans="1:11" ht="4.5" customHeight="1" x14ac:dyDescent="0.2">
      <c r="F25" s="30"/>
    </row>
    <row r="26" spans="1:11" ht="18" collapsed="1" x14ac:dyDescent="0.25">
      <c r="A26" s="60" t="s">
        <v>549</v>
      </c>
      <c r="F26" s="30"/>
    </row>
    <row r="27" spans="1:11" ht="4.5" customHeight="1" x14ac:dyDescent="0.2">
      <c r="F27" s="30"/>
    </row>
    <row r="28" spans="1:11" x14ac:dyDescent="0.2">
      <c r="A28" s="62">
        <v>468</v>
      </c>
      <c r="B28" s="3" t="str">
        <f>IFERROR(VLOOKUP($A28,Entries!$A:$F,4,FALSE),"")</f>
        <v>Beth Evans</v>
      </c>
      <c r="C28" s="3" t="str">
        <f>IFERROR(VLOOKUP($A28,Entries!$A:$F,5,FALSE),"")</f>
        <v>Captain Pilot</v>
      </c>
      <c r="D28" s="3" t="str">
        <f>IFERROR(VLOOKUP($A28,Entries!$A:$F,6,FALSE),"")</f>
        <v>Worcester</v>
      </c>
      <c r="E28" s="35">
        <f>IF(SUMIF('DR (100)'!$A:$A,$A28,'DR (100)'!$D:$D)=0,"",SUMIF('DR (100)'!$A:$A,$A28,'DR (100)'!$D:$D))</f>
        <v>38.200000000000003</v>
      </c>
      <c r="F28" s="63">
        <f>IFERROR(VLOOKUP(A28,'SJ (100)'!A:D,4,FALSE),"")</f>
        <v>8</v>
      </c>
      <c r="G28" s="35">
        <f>IFERROR(VLOOKUP(A28,'XCT (100)'!A:D,4,FALSE),"")</f>
        <v>0</v>
      </c>
      <c r="H28" s="64">
        <f>IF(G28=0,SUMIF('XCT (100)'!A:A,$A28,'XCT (100)'!B:B),"")</f>
        <v>0</v>
      </c>
      <c r="I28" s="63" t="str">
        <f>IFERROR(VLOOKUP(A28,'XC (100)'!A:B,2,FALSE),"")</f>
        <v>R</v>
      </c>
      <c r="J28" s="35" t="str">
        <f t="shared" ref="J28:J35" si="2">IF(F28="E","E",IF(I28="E","E",IF(F28="R","R",IF(I28="R","R",SUM(E28:F28,I28)+IF(G28="",0,IF(G28&gt;0,G28,-G28))))))</f>
        <v>R</v>
      </c>
      <c r="K28" s="3" t="str">
        <f>IFERROR(RANK(J28,J$28:J$35,1),"")</f>
        <v/>
      </c>
    </row>
    <row r="29" spans="1:11" x14ac:dyDescent="0.2">
      <c r="A29" s="62">
        <v>472</v>
      </c>
      <c r="B29" s="3" t="str">
        <f>IFERROR(VLOOKUP($A29,Entries!$A:$F,4,FALSE),"")</f>
        <v>Vicki Hancox</v>
      </c>
      <c r="C29" s="3" t="str">
        <f>IFERROR(VLOOKUP($A29,Entries!$A:$F,5,FALSE),"")</f>
        <v>One More Encore</v>
      </c>
      <c r="D29" s="3" t="str">
        <f>IFERROR(VLOOKUP($A29,Entries!$A:$F,6,FALSE),"")</f>
        <v>Worcester</v>
      </c>
      <c r="E29" s="35">
        <f>IF(SUMIF('DR (100)'!$A:$A,$A29,'DR (100)'!$D:$D)=0,"",SUMIF('DR (100)'!$A:$A,$A29,'DR (100)'!$D:$D))</f>
        <v>33.4</v>
      </c>
      <c r="F29" s="63">
        <f>IFERROR(VLOOKUP(A29,'SJ (100)'!A:D,4,FALSE),"")</f>
        <v>8</v>
      </c>
      <c r="G29" s="35">
        <f>IFERROR(VLOOKUP(A29,'XCT (100)'!A:D,4,FALSE),"")</f>
        <v>6.4</v>
      </c>
      <c r="H29" s="64">
        <v>5.3</v>
      </c>
      <c r="I29" s="63">
        <f>IFERROR(VLOOKUP(A29,'XC (100)'!A:B,2,FALSE),"")</f>
        <v>0</v>
      </c>
      <c r="J29" s="35">
        <f t="shared" si="2"/>
        <v>47.8</v>
      </c>
      <c r="K29" s="3">
        <f t="shared" ref="K29:K35" si="3">IFERROR(RANK(J29,J$28:J$35,1),"")</f>
        <v>3</v>
      </c>
    </row>
    <row r="30" spans="1:11" x14ac:dyDescent="0.2">
      <c r="A30" s="62">
        <v>476</v>
      </c>
      <c r="B30" s="3" t="str">
        <f>IFERROR(VLOOKUP($A30,Entries!$A:$F,4,FALSE),"")</f>
        <v>Hayley Care</v>
      </c>
      <c r="C30" s="3" t="str">
        <f>IFERROR(VLOOKUP($A30,Entries!$A:$F,5,FALSE),"")</f>
        <v>Anti Gravity</v>
      </c>
      <c r="D30" s="3" t="str">
        <f>IFERROR(VLOOKUP($A30,Entries!$A:$F,6,FALSE),"")</f>
        <v>Evenlode</v>
      </c>
      <c r="E30" s="35">
        <f>IF(SUMIF('DR (100)'!$A:$A,$A30,'DR (100)'!$D:$D)=0,"",SUMIF('DR (100)'!$A:$A,$A30,'DR (100)'!$D:$D))</f>
        <v>26.8</v>
      </c>
      <c r="F30" s="63">
        <f>IFERROR(VLOOKUP(A30,'SJ (100)'!A:D,4,FALSE),"")</f>
        <v>13</v>
      </c>
      <c r="G30" s="35">
        <f>IFERROR(VLOOKUP(A30,'XCT (100)'!A:D,4,FALSE),"")</f>
        <v>8.8000000000000007</v>
      </c>
      <c r="H30" s="64">
        <v>5.36</v>
      </c>
      <c r="I30" s="63">
        <f>IFERROR(VLOOKUP(A30,'XC (100)'!A:B,2,FALSE),"")</f>
        <v>0</v>
      </c>
      <c r="J30" s="35">
        <f t="shared" si="2"/>
        <v>48.599999999999994</v>
      </c>
      <c r="K30" s="3">
        <f t="shared" si="3"/>
        <v>4</v>
      </c>
    </row>
    <row r="31" spans="1:11" x14ac:dyDescent="0.2">
      <c r="A31" s="62">
        <v>477</v>
      </c>
      <c r="B31" s="3" t="str">
        <f>IFERROR(VLOOKUP($A31,Entries!$A:$F,4,FALSE),"")</f>
        <v>Sue Greenaway</v>
      </c>
      <c r="C31" s="3" t="str">
        <f>IFERROR(VLOOKUP($A31,Entries!$A:$F,5,FALSE),"")</f>
        <v>Vinnie (ROR)</v>
      </c>
      <c r="D31" s="3" t="str">
        <f>IFERROR(VLOOKUP($A31,Entries!$A:$F,6,FALSE),"")</f>
        <v>Evenlode</v>
      </c>
      <c r="E31" s="35">
        <f>IF(SUMIF('DR (100)'!$A:$A,$A31,'DR (100)'!$D:$D)=0,"",SUMIF('DR (100)'!$A:$A,$A31,'DR (100)'!$D:$D))</f>
        <v>33.4</v>
      </c>
      <c r="F31" s="63">
        <f>IFERROR(VLOOKUP(A31,'SJ (100)'!A:D,4,FALSE),"")</f>
        <v>26</v>
      </c>
      <c r="G31" s="35">
        <f>IFERROR(VLOOKUP(A31,'XCT (100)'!A:D,4,FALSE),"")</f>
        <v>1.2</v>
      </c>
      <c r="H31" s="64">
        <v>5.17</v>
      </c>
      <c r="I31" s="63">
        <f>IFERROR(VLOOKUP(A31,'XC (100)'!A:B,2,FALSE),"")</f>
        <v>0</v>
      </c>
      <c r="J31" s="35">
        <f t="shared" si="2"/>
        <v>60.6</v>
      </c>
      <c r="K31" s="3">
        <f t="shared" si="3"/>
        <v>6</v>
      </c>
    </row>
    <row r="32" spans="1:11" x14ac:dyDescent="0.2">
      <c r="A32" s="62">
        <v>478</v>
      </c>
      <c r="B32" s="3" t="str">
        <f>IFERROR(VLOOKUP($A32,Entries!$A:$F,4,FALSE),"")</f>
        <v>Sam Kandiyali</v>
      </c>
      <c r="C32" s="3" t="str">
        <f>IFERROR(VLOOKUP($A32,Entries!$A:$F,5,FALSE),"")</f>
        <v>Handy Mobile (ROR)</v>
      </c>
      <c r="D32" s="3" t="str">
        <f>IFERROR(VLOOKUP($A32,Entries!$A:$F,6,FALSE),"")</f>
        <v>Evenlode</v>
      </c>
      <c r="E32" s="35">
        <f>IF(SUMIF('DR (100)'!$A:$A,$A32,'DR (100)'!$D:$D)=0,"",SUMIF('DR (100)'!$A:$A,$A32,'DR (100)'!$D:$D))</f>
        <v>36.299999999999997</v>
      </c>
      <c r="F32" s="63">
        <f>IFERROR(VLOOKUP(A32,'SJ (100)'!A:D,4,FALSE),"")</f>
        <v>4</v>
      </c>
      <c r="G32" s="35">
        <f>IFERROR(VLOOKUP(A32,'XCT (100)'!A:D,4,FALSE),"")</f>
        <v>-2.8</v>
      </c>
      <c r="H32" s="64">
        <v>4.5199999999999996</v>
      </c>
      <c r="I32" s="63">
        <f>IFERROR(VLOOKUP(A32,'XC (100)'!A:B,2,FALSE),"")</f>
        <v>0</v>
      </c>
      <c r="J32" s="35">
        <f t="shared" si="2"/>
        <v>43.099999999999994</v>
      </c>
      <c r="K32" s="3">
        <f t="shared" si="3"/>
        <v>2</v>
      </c>
    </row>
    <row r="33" spans="1:11" x14ac:dyDescent="0.2">
      <c r="A33" s="62">
        <v>479</v>
      </c>
      <c r="B33" s="3" t="str">
        <f>IFERROR(VLOOKUP($A33,Entries!$A:$F,4,FALSE),"")</f>
        <v>Fe Moore</v>
      </c>
      <c r="C33" s="3" t="str">
        <f>IFERROR(VLOOKUP($A33,Entries!$A:$F,5,FALSE),"")</f>
        <v>PSF Underdun</v>
      </c>
      <c r="D33" s="3" t="str">
        <f>IFERROR(VLOOKUP($A33,Entries!$A:$F,6,FALSE),"")</f>
        <v>Evenlode</v>
      </c>
      <c r="E33" s="35">
        <f>IF(SUMIF('DR (100)'!$A:$A,$A33,'DR (100)'!$D:$D)=0,"",SUMIF('DR (100)'!$A:$A,$A33,'DR (100)'!$D:$D))</f>
        <v>32.1</v>
      </c>
      <c r="F33" s="63">
        <f>IFERROR(VLOOKUP(A33,'SJ (100)'!A:D,4,FALSE),"")</f>
        <v>4</v>
      </c>
      <c r="G33" s="35">
        <f>IFERROR(VLOOKUP(A33,'XCT (100)'!A:D,4,FALSE),"")</f>
        <v>3.2</v>
      </c>
      <c r="H33" s="64">
        <v>5.22</v>
      </c>
      <c r="I33" s="63">
        <f>IFERROR(VLOOKUP(A33,'XC (100)'!A:B,2,FALSE),"")</f>
        <v>0</v>
      </c>
      <c r="J33" s="35">
        <f t="shared" si="2"/>
        <v>39.300000000000004</v>
      </c>
      <c r="K33" s="3">
        <f t="shared" si="3"/>
        <v>1</v>
      </c>
    </row>
    <row r="34" spans="1:11" x14ac:dyDescent="0.2">
      <c r="A34" s="62">
        <v>480</v>
      </c>
      <c r="B34" s="3" t="str">
        <f>IFERROR(VLOOKUP($A34,Entries!$A:$F,4,FALSE),"")</f>
        <v>Tor Coxhead</v>
      </c>
      <c r="C34" s="3" t="str">
        <f>IFERROR(VLOOKUP($A34,Entries!$A:$F,5,FALSE),"")</f>
        <v>Killmoran Nuala</v>
      </c>
      <c r="D34" s="3" t="str">
        <f>IFERROR(VLOOKUP($A34,Entries!$A:$F,6,FALSE),"")</f>
        <v>West Oxon</v>
      </c>
      <c r="E34" s="35">
        <f>IF(SUMIF('DR (100)'!$A:$A,$A34,'DR (100)'!$D:$D)=0,"",SUMIF('DR (100)'!$A:$A,$A34,'DR (100)'!$D:$D))</f>
        <v>43.9</v>
      </c>
      <c r="F34" s="63">
        <f>IFERROR(VLOOKUP(A34,'SJ (100)'!A:D,4,FALSE),"")</f>
        <v>8</v>
      </c>
      <c r="G34" s="35">
        <f>IFERROR(VLOOKUP(A34,'XCT (100)'!A:D,4,FALSE),"")</f>
        <v>4.4000000000000004</v>
      </c>
      <c r="H34" s="64">
        <v>5.25</v>
      </c>
      <c r="I34" s="63">
        <f>IFERROR(VLOOKUP(A34,'XC (100)'!A:B,2,FALSE),"")</f>
        <v>0</v>
      </c>
      <c r="J34" s="35">
        <f t="shared" si="2"/>
        <v>56.3</v>
      </c>
      <c r="K34" s="3">
        <f t="shared" si="3"/>
        <v>5</v>
      </c>
    </row>
    <row r="35" spans="1:11" x14ac:dyDescent="0.2">
      <c r="A35" s="62">
        <v>481</v>
      </c>
      <c r="B35" s="3" t="str">
        <f>IFERROR(VLOOKUP($A35,Entries!$A:$F,4,FALSE),"")</f>
        <v>Vicki Hancox</v>
      </c>
      <c r="C35" s="3" t="str">
        <f>IFERROR(VLOOKUP($A35,Entries!$A:$F,5,FALSE),"")</f>
        <v>Endeavour II</v>
      </c>
      <c r="D35" s="3" t="str">
        <f>IFERROR(VLOOKUP($A35,Entries!$A:$F,6,FALSE),"")</f>
        <v>Worcester</v>
      </c>
      <c r="E35" s="35">
        <f>IF(SUMIF('DR (100)'!$A:$A,$A35,'DR (100)'!$D:$D)=0,"",SUMIF('DR (100)'!$A:$A,$A35,'DR (100)'!$D:$D))</f>
        <v>26.1</v>
      </c>
      <c r="F35" s="63">
        <f>IFERROR(VLOOKUP(A35,'SJ (100)'!A:D,4,FALSE),"")</f>
        <v>4</v>
      </c>
      <c r="G35" s="35">
        <f>IFERROR(VLOOKUP(A35,'XCT (100)'!A:D,4,FALSE),"")</f>
        <v>0</v>
      </c>
      <c r="H35" s="64">
        <f>IF(G35=0,SUMIF('XCT (100)'!A:A,$A35,'XCT (100)'!B:B),"")</f>
        <v>0</v>
      </c>
      <c r="I35" s="63" t="str">
        <f>IFERROR(VLOOKUP(A35,'XC (100)'!A:B,2,FALSE),"")</f>
        <v>E</v>
      </c>
      <c r="J35" s="35" t="str">
        <f t="shared" si="2"/>
        <v>E</v>
      </c>
      <c r="K35" s="3" t="str">
        <f t="shared" si="3"/>
        <v/>
      </c>
    </row>
    <row r="36" spans="1:11" ht="4.5" customHeight="1" x14ac:dyDescent="0.2">
      <c r="F36" s="30"/>
    </row>
    <row r="37" spans="1:11" ht="18" collapsed="1" x14ac:dyDescent="0.25">
      <c r="A37" s="60" t="s">
        <v>550</v>
      </c>
      <c r="F37" s="30"/>
    </row>
    <row r="38" spans="1:11" ht="4.5" customHeight="1" x14ac:dyDescent="0.2">
      <c r="F38" s="30"/>
    </row>
    <row r="39" spans="1:11" x14ac:dyDescent="0.2">
      <c r="A39" s="62">
        <v>486</v>
      </c>
      <c r="B39" s="3" t="str">
        <f>IFERROR(VLOOKUP($A39,Entries!$A:$F,4,FALSE),"")</f>
        <v>Katherine Bertram</v>
      </c>
      <c r="C39" s="3" t="str">
        <f>IFERROR(VLOOKUP($A39,Entries!$A:$F,5,FALSE),"")</f>
        <v>Avonbrook Silver Augury</v>
      </c>
      <c r="D39" s="3" t="str">
        <f>IFERROR(VLOOKUP($A39,Entries!$A:$F,6,FALSE),"")</f>
        <v>Bromsgrove</v>
      </c>
      <c r="E39" s="35">
        <f>IF(SUMIF('DR (100)'!$A:$A,$A39,'DR (100)'!$D:$D)=0,"",SUMIF('DR (100)'!$A:$A,$A39,'DR (100)'!$D:$D))</f>
        <v>34.700000000000003</v>
      </c>
      <c r="F39" s="63" t="str">
        <f>IFERROR(VLOOKUP(A39,'SJ (100)'!A:D,4,FALSE),"")</f>
        <v>E</v>
      </c>
      <c r="G39" s="35" t="str">
        <f>IFERROR(VLOOKUP(A39,'XCT (100)'!A:D,4,FALSE),"")</f>
        <v/>
      </c>
      <c r="H39" s="64" t="str">
        <f>IF(G39=0,SUMIF('XCT (100)'!A:A,$A39,'XCT (100)'!B:B),"")</f>
        <v/>
      </c>
      <c r="I39" s="63" t="str">
        <f>IFERROR(VLOOKUP(A39,'XC (100)'!A:B,2,FALSE),"")</f>
        <v/>
      </c>
      <c r="J39" s="35" t="str">
        <f>IF(F39="E","E",IF(I39="E","E",IF(F39="R","R",IF(I39="R","R",SUM(E39:F39,I39)+IF(G39="",0,IF(G39&gt;0,G39,-G39))))))</f>
        <v>E</v>
      </c>
      <c r="K39" s="3" t="str">
        <f>IFERROR(RANK(J39,J$39,1),"")</f>
        <v/>
      </c>
    </row>
    <row r="40" spans="1:11" ht="4.5" customHeight="1" x14ac:dyDescent="0.2">
      <c r="F40" s="30"/>
    </row>
    <row r="41" spans="1:11" ht="18" collapsed="1" x14ac:dyDescent="0.25">
      <c r="A41" s="60" t="s">
        <v>551</v>
      </c>
      <c r="F41" s="30"/>
    </row>
    <row r="42" spans="1:11" ht="4.5" customHeight="1" x14ac:dyDescent="0.2">
      <c r="F42" s="30"/>
    </row>
    <row r="43" spans="1:11" x14ac:dyDescent="0.2">
      <c r="A43" s="62">
        <v>461</v>
      </c>
      <c r="B43" s="3" t="str">
        <f>IFERROR(VLOOKUP($A43,Entries!$A:$F,4,FALSE),"")</f>
        <v>W/D - Lucy Russell-Dixon</v>
      </c>
      <c r="C43" s="3" t="str">
        <f>IFERROR(VLOOKUP($A43,Entries!$A:$F,5,FALSE),"")</f>
        <v>Cusumano PC Z</v>
      </c>
      <c r="D43" s="3">
        <f>IFERROR(VLOOKUP($A43,Entries!$A:$F,6,FALSE),"")</f>
        <v>0</v>
      </c>
      <c r="E43" s="35" t="s">
        <v>569</v>
      </c>
      <c r="F43" s="63" t="str">
        <f>IFERROR(VLOOKUP(A43,'SJ (100)'!A:D,4,FALSE),"")</f>
        <v/>
      </c>
      <c r="G43" s="35" t="str">
        <f>IFERROR(VLOOKUP(A43,'XCT (100)'!A:D,4,FALSE),"")</f>
        <v/>
      </c>
      <c r="H43" s="64" t="str">
        <f>IF(G43=0,SUMIF('XCT (100)'!A:A,$A43,'XCT (100)'!B:B),"")</f>
        <v/>
      </c>
      <c r="I43" s="63" t="str">
        <f>IFERROR(VLOOKUP(A43,'XC (100)'!A:B,2,FALSE),"")</f>
        <v/>
      </c>
      <c r="J43" s="35" t="s">
        <v>569</v>
      </c>
      <c r="K43" s="3" t="str">
        <f>IFERROR(RANK(J43,J$43:J$47,1),"")</f>
        <v/>
      </c>
    </row>
    <row r="44" spans="1:11" x14ac:dyDescent="0.2">
      <c r="A44" s="62">
        <v>462</v>
      </c>
      <c r="B44" s="3" t="str">
        <f>IFERROR(VLOOKUP($A44,Entries!$A:$F,4,FALSE),"")</f>
        <v>Charlie Lanz</v>
      </c>
      <c r="C44" s="3" t="str">
        <f>IFERROR(VLOOKUP($A44,Entries!$A:$F,5,FALSE),"")</f>
        <v>Sox</v>
      </c>
      <c r="D44" s="3">
        <f>IFERROR(VLOOKUP($A44,Entries!$A:$F,6,FALSE),"")</f>
        <v>0</v>
      </c>
      <c r="E44" s="35">
        <f>IF(SUMIF('DR (100)'!$A:$A,$A44,'DR (100)'!$D:$D)=0,"",SUMIF('DR (100)'!$A:$A,$A44,'DR (100)'!$D:$D))</f>
        <v>33.4</v>
      </c>
      <c r="F44" s="63">
        <f>IFERROR(VLOOKUP(A44,'SJ (100)'!A:D,4,FALSE),"")</f>
        <v>6</v>
      </c>
      <c r="G44" s="35">
        <f>IFERROR(VLOOKUP(A44,'XCT (100)'!A:D,4,FALSE),"")</f>
        <v>23.6</v>
      </c>
      <c r="H44" s="64">
        <v>6.13</v>
      </c>
      <c r="I44" s="63">
        <f>IFERROR(VLOOKUP(A44,'XC (100)'!A:B,2,FALSE),"")</f>
        <v>20</v>
      </c>
      <c r="J44" s="35">
        <f t="shared" ref="J44:J47" si="4">IF(F44="E","E",IF(I44="E","E",IF(F44="R","R",IF(I44="R","R",SUM(E44:F44,I44)+IF(G44="",0,IF(G44&gt;0,G44,-G44))))))</f>
        <v>83</v>
      </c>
      <c r="K44" s="3">
        <f t="shared" ref="K44:K47" si="5">IFERROR(RANK(J44,J$43:J$47,1),"")</f>
        <v>4</v>
      </c>
    </row>
    <row r="45" spans="1:11" x14ac:dyDescent="0.2">
      <c r="A45" s="62">
        <v>483</v>
      </c>
      <c r="B45" s="3" t="str">
        <f>IFERROR(VLOOKUP($A45,Entries!$A:$F,4,FALSE),"")</f>
        <v>Abigail Wicks</v>
      </c>
      <c r="C45" s="3" t="str">
        <f>IFERROR(VLOOKUP($A45,Entries!$A:$F,5,FALSE),"")</f>
        <v>Albert Einstein</v>
      </c>
      <c r="D45" s="3">
        <f>IFERROR(VLOOKUP($A45,Entries!$A:$F,6,FALSE),"")</f>
        <v>0</v>
      </c>
      <c r="E45" s="35">
        <f>IF(SUMIF('DR (100)'!$A:$A,$A45,'DR (100)'!$D:$D)=0,"",SUMIF('DR (100)'!$A:$A,$A45,'DR (100)'!$D:$D))</f>
        <v>31.6</v>
      </c>
      <c r="F45" s="63">
        <f>IFERROR(VLOOKUP(A45,'SJ (100)'!A:D,4,FALSE),"")</f>
        <v>8</v>
      </c>
      <c r="G45" s="35">
        <f>IFERROR(VLOOKUP(A45,'XCT (100)'!A:D,4,FALSE),"")</f>
        <v>10.8</v>
      </c>
      <c r="H45" s="64">
        <v>5.41</v>
      </c>
      <c r="I45" s="63">
        <f>IFERROR(VLOOKUP(A45,'XC (100)'!A:B,2,FALSE),"")</f>
        <v>0</v>
      </c>
      <c r="J45" s="35">
        <f t="shared" si="4"/>
        <v>50.400000000000006</v>
      </c>
      <c r="K45" s="3">
        <f t="shared" si="5"/>
        <v>3</v>
      </c>
    </row>
    <row r="46" spans="1:11" x14ac:dyDescent="0.2">
      <c r="A46" s="62">
        <v>485</v>
      </c>
      <c r="B46" s="3" t="str">
        <f>IFERROR(VLOOKUP($A46,Entries!$A:$F,4,FALSE),"")</f>
        <v>Helen Vernon</v>
      </c>
      <c r="C46" s="3" t="str">
        <f>IFERROR(VLOOKUP($A46,Entries!$A:$F,5,FALSE),"")</f>
        <v>That’s Illogical</v>
      </c>
      <c r="D46" s="3">
        <f>IFERROR(VLOOKUP($A46,Entries!$A:$F,6,FALSE),"")</f>
        <v>0</v>
      </c>
      <c r="E46" s="35">
        <f>IF(SUMIF('DR (100)'!$A:$A,$A46,'DR (100)'!$D:$D)=0,"",SUMIF('DR (100)'!$A:$A,$A46,'DR (100)'!$D:$D))</f>
        <v>27.4</v>
      </c>
      <c r="F46" s="63">
        <f>IFERROR(VLOOKUP(A46,'SJ (100)'!A:D,4,FALSE),"")</f>
        <v>12</v>
      </c>
      <c r="G46" s="35">
        <f>IFERROR(VLOOKUP(A46,'XCT (100)'!A:D,4,FALSE),"")</f>
        <v>3.6</v>
      </c>
      <c r="H46" s="64">
        <v>5.21</v>
      </c>
      <c r="I46" s="63">
        <f>IFERROR(VLOOKUP(A46,'XC (100)'!A:B,2,FALSE),"")</f>
        <v>0</v>
      </c>
      <c r="J46" s="35">
        <f t="shared" si="4"/>
        <v>43</v>
      </c>
      <c r="K46" s="3">
        <f t="shared" si="5"/>
        <v>2</v>
      </c>
    </row>
    <row r="47" spans="1:11" x14ac:dyDescent="0.2">
      <c r="A47" s="62">
        <v>487</v>
      </c>
      <c r="B47" s="3" t="str">
        <f>IFERROR(VLOOKUP($A47,Entries!$A:$F,4,FALSE),"")</f>
        <v>Jo Dillon</v>
      </c>
      <c r="C47" s="3" t="str">
        <f>IFERROR(VLOOKUP($A47,Entries!$A:$F,5,FALSE),"")</f>
        <v>Organised Rebel</v>
      </c>
      <c r="D47" s="3">
        <f>IFERROR(VLOOKUP($A47,Entries!$A:$F,6,FALSE),"")</f>
        <v>0</v>
      </c>
      <c r="E47" s="35">
        <f>IF(SUMIF('DR (100)'!$A:$A,$A47,'DR (100)'!$D:$D)=0,"",SUMIF('DR (100)'!$A:$A,$A47,'DR (100)'!$D:$D))</f>
        <v>32.4</v>
      </c>
      <c r="F47" s="63">
        <f>IFERROR(VLOOKUP(A47,'SJ (100)'!A:D,4,FALSE),"")</f>
        <v>0</v>
      </c>
      <c r="G47" s="35">
        <f>IFERROR(VLOOKUP(A47,'XCT (100)'!A:D,4,FALSE),"")</f>
        <v>2.8</v>
      </c>
      <c r="H47" s="64">
        <v>5.21</v>
      </c>
      <c r="I47" s="63">
        <f>IFERROR(VLOOKUP(A47,'XC (100)'!A:B,2,FALSE),"")</f>
        <v>0</v>
      </c>
      <c r="J47" s="35">
        <f t="shared" si="4"/>
        <v>35.199999999999996</v>
      </c>
      <c r="K47" s="3">
        <f t="shared" si="5"/>
        <v>1</v>
      </c>
    </row>
  </sheetData>
  <conditionalFormatting sqref="A24 A28:A35 A6:A20">
    <cfRule type="expression" dxfId="60" priority="3">
      <formula>A6=""</formula>
    </cfRule>
  </conditionalFormatting>
  <conditionalFormatting sqref="A39">
    <cfRule type="expression" dxfId="59" priority="2">
      <formula>A39=""</formula>
    </cfRule>
  </conditionalFormatting>
  <conditionalFormatting sqref="A43:A47">
    <cfRule type="expression" dxfId="58" priority="1">
      <formula>A43=""</formula>
    </cfRule>
  </conditionalFormatting>
  <pageMargins left="0.70866141732283472" right="0.70866141732283472" top="0.74803149606299213" bottom="0.74803149606299213" header="0.31496062992125984" footer="0.31496062992125984"/>
  <pageSetup paperSize="8" scale="1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zoomScale="90" zoomScaleNormal="90" workbookViewId="0">
      <pane ySplit="3" topLeftCell="A6" activePane="bottomLeft" state="frozen"/>
      <selection activeCell="A3" sqref="A3"/>
      <selection pane="bottomLeft" activeCell="D14" sqref="D14"/>
    </sheetView>
  </sheetViews>
  <sheetFormatPr defaultColWidth="9.140625" defaultRowHeight="14.25" outlineLevelRow="1" x14ac:dyDescent="0.2"/>
  <cols>
    <col min="1" max="1" width="12.85546875" style="30" customWidth="1"/>
    <col min="2" max="4" width="24.7109375" style="30" customWidth="1"/>
    <col min="5" max="5" width="9.85546875" style="39" customWidth="1"/>
    <col min="6" max="6" width="9.140625" style="1"/>
    <col min="7" max="16384" width="9.140625" style="30"/>
  </cols>
  <sheetData>
    <row r="1" spans="1:11" hidden="1" outlineLevel="1" x14ac:dyDescent="0.2">
      <c r="G1" s="30" t="s">
        <v>15</v>
      </c>
    </row>
    <row r="2" spans="1:11" hidden="1" outlineLevel="1" x14ac:dyDescent="0.2">
      <c r="F2" s="30"/>
    </row>
    <row r="3" spans="1:11" ht="18" collapsed="1" x14ac:dyDescent="0.25">
      <c r="A3" s="60" t="s">
        <v>552</v>
      </c>
      <c r="F3" s="30"/>
    </row>
    <row r="4" spans="1:11" ht="4.5" customHeight="1" x14ac:dyDescent="0.2">
      <c r="F4" s="30"/>
    </row>
    <row r="5" spans="1:11" s="29" customFormat="1" ht="15" x14ac:dyDescent="0.25">
      <c r="A5" s="32" t="s">
        <v>23</v>
      </c>
      <c r="B5" s="32" t="s">
        <v>1</v>
      </c>
      <c r="C5" s="32" t="s">
        <v>2</v>
      </c>
      <c r="D5" s="32" t="s">
        <v>61</v>
      </c>
      <c r="E5" s="61" t="s">
        <v>11</v>
      </c>
      <c r="F5" s="32" t="s">
        <v>9</v>
      </c>
      <c r="G5" s="32" t="s">
        <v>12</v>
      </c>
      <c r="H5" s="32" t="s">
        <v>16</v>
      </c>
      <c r="I5" s="32" t="s">
        <v>13</v>
      </c>
      <c r="J5" s="32" t="s">
        <v>10</v>
      </c>
      <c r="K5" s="32" t="s">
        <v>14</v>
      </c>
    </row>
    <row r="6" spans="1:11" x14ac:dyDescent="0.2">
      <c r="A6" s="62">
        <v>291</v>
      </c>
      <c r="B6" s="3" t="str">
        <f>IFERROR(VLOOKUP($A6,Entries!$A:$F,4,FALSE),"")</f>
        <v>Neil Spratt</v>
      </c>
      <c r="C6" s="3" t="str">
        <f>IFERROR(VLOOKUP($A6,Entries!$A:$F,5,FALSE),"")</f>
        <v>Thomas</v>
      </c>
      <c r="D6" s="3">
        <f>IFERROR(VLOOKUP($A6,Entries!$A:$F,6,FALSE),"")</f>
        <v>0</v>
      </c>
      <c r="E6" s="35">
        <f>IF(SUMIF('DR (80)'!$A:$A,$A6,'DR (80)'!$D:$D)=0,"",SUMIF('DR (80)'!$A:$A,$A6,'DR (80)'!$D:$D))</f>
        <v>32</v>
      </c>
      <c r="F6" s="63">
        <f>IFERROR(VLOOKUP(A6,'SJ (80)'!A:D,4,FALSE),"")</f>
        <v>0</v>
      </c>
      <c r="G6" s="35">
        <f>IFERROR(VLOOKUP(A6,'XCT (80)'!A:D,4,FALSE),"")</f>
        <v>14.4</v>
      </c>
      <c r="H6" s="64">
        <v>4.4400000000000004</v>
      </c>
      <c r="I6" s="63">
        <f>IFERROR(VLOOKUP(A6,'XC (80)'!A:B,2,FALSE),"")</f>
        <v>20</v>
      </c>
      <c r="J6" s="35">
        <f>IF(F6="E","E",IF(I6="E","E",IF(F6="R","R",IF(I6="R","R",SUM(E6:F6,I6)+IF(G6="",0,IF(G6&gt;0,G6,-G6))))))</f>
        <v>66.400000000000006</v>
      </c>
      <c r="K6" s="3">
        <f>IFERROR(RANK(J6,J$6:J$17,1),"")</f>
        <v>5</v>
      </c>
    </row>
    <row r="7" spans="1:11" x14ac:dyDescent="0.2">
      <c r="A7" s="62">
        <v>292</v>
      </c>
      <c r="B7" s="3" t="str">
        <f>IFERROR(VLOOKUP($A7,Entries!$A:$F,4,FALSE),"")</f>
        <v>Oonagh McGibbon</v>
      </c>
      <c r="C7" s="3" t="str">
        <f>IFERROR(VLOOKUP($A7,Entries!$A:$F,5,FALSE),"")</f>
        <v>Tiptoe All Said N Dun</v>
      </c>
      <c r="D7" s="3">
        <f>IFERROR(VLOOKUP($A7,Entries!$A:$F,6,FALSE),"")</f>
        <v>0</v>
      </c>
      <c r="E7" s="35">
        <f>IF(SUMIF('DR (80)'!$A:$A,$A7,'DR (80)'!$D:$D)=0,"",SUMIF('DR (80)'!$A:$A,$A7,'DR (80)'!$D:$D))</f>
        <v>34</v>
      </c>
      <c r="F7" s="63">
        <f>IFERROR(VLOOKUP(A7,'SJ (80)'!A:D,4,FALSE),"")</f>
        <v>6</v>
      </c>
      <c r="G7" s="35">
        <f>IFERROR(VLOOKUP(A7,'XCT (80)'!A:D,4,FALSE),"")</f>
        <v>6.4</v>
      </c>
      <c r="H7" s="64">
        <v>4.24</v>
      </c>
      <c r="I7" s="63">
        <f>IFERROR(VLOOKUP(A7,'XC (80)'!A:B,2,FALSE),"")</f>
        <v>0</v>
      </c>
      <c r="J7" s="35">
        <f t="shared" ref="J7:J17" si="0">IF(F7="E","E",IF(I7="E","E",IF(F7="R","R",IF(I7="R","R",SUM(E7:F7,I7)+IF(G7="",0,IF(G7&gt;0,G7,-G7))))))</f>
        <v>46.4</v>
      </c>
      <c r="K7" s="3">
        <f t="shared" ref="K7:K17" si="1">IFERROR(RANK(J7,J$6:J$17,1),"")</f>
        <v>2</v>
      </c>
    </row>
    <row r="8" spans="1:11" x14ac:dyDescent="0.2">
      <c r="A8" s="62">
        <v>293</v>
      </c>
      <c r="B8" s="3" t="str">
        <f>IFERROR(VLOOKUP($A8,Entries!$A:$F,4,FALSE),"")</f>
        <v>Ellie Watkins</v>
      </c>
      <c r="C8" s="3" t="str">
        <f>IFERROR(VLOOKUP($A8,Entries!$A:$F,5,FALSE),"")</f>
        <v>Glencarrig Pixie</v>
      </c>
      <c r="D8" s="3">
        <f>IFERROR(VLOOKUP($A8,Entries!$A:$F,6,FALSE),"")</f>
        <v>0</v>
      </c>
      <c r="E8" s="35">
        <f>IF(SUMIF('DR (80)'!$A:$A,$A8,'DR (80)'!$D:$D)=0,"",SUMIF('DR (80)'!$A:$A,$A8,'DR (80)'!$D:$D))</f>
        <v>37.5</v>
      </c>
      <c r="F8" s="63">
        <f>IFERROR(VLOOKUP(A8,'SJ (80)'!A:D,4,FALSE),"")</f>
        <v>33</v>
      </c>
      <c r="G8" s="35">
        <f>IFERROR(VLOOKUP(A8,'XCT (80)'!A:D,4,FALSE),"")</f>
        <v>0</v>
      </c>
      <c r="H8" s="64">
        <f>IF(G8=0,SUMIF('XCT (80)'!A:A,$A8,'XCT (80)'!B:B),"")</f>
        <v>0</v>
      </c>
      <c r="I8" s="63" t="str">
        <f>IFERROR(VLOOKUP(A8,'XC (80)'!A:B,2,FALSE),"")</f>
        <v>E</v>
      </c>
      <c r="J8" s="35" t="str">
        <f t="shared" si="0"/>
        <v>E</v>
      </c>
      <c r="K8" s="3" t="str">
        <f t="shared" si="1"/>
        <v/>
      </c>
    </row>
    <row r="9" spans="1:11" x14ac:dyDescent="0.2">
      <c r="A9" s="62">
        <v>294</v>
      </c>
      <c r="B9" s="3" t="str">
        <f>IFERROR(VLOOKUP($A9,Entries!$A:$F,4,FALSE),"")</f>
        <v>Erin Day</v>
      </c>
      <c r="C9" s="3" t="str">
        <f>IFERROR(VLOOKUP($A9,Entries!$A:$F,5,FALSE),"")</f>
        <v>Pete The Miller</v>
      </c>
      <c r="D9" s="3">
        <f>IFERROR(VLOOKUP($A9,Entries!$A:$F,6,FALSE),"")</f>
        <v>0</v>
      </c>
      <c r="E9" s="35">
        <f>IF(SUMIF('DR (80)'!$A:$A,$A9,'DR (80)'!$D:$D)=0,"",SUMIF('DR (80)'!$A:$A,$A9,'DR (80)'!$D:$D))</f>
        <v>37.799999999999997</v>
      </c>
      <c r="F9" s="63">
        <f>IFERROR(VLOOKUP(A9,'SJ (80)'!A:D,4,FALSE),"")</f>
        <v>18</v>
      </c>
      <c r="G9" s="35">
        <f>IFERROR(VLOOKUP(A9,'XCT (80)'!A:D,4,FALSE),"")</f>
        <v>16.8</v>
      </c>
      <c r="H9" s="64">
        <v>4.5</v>
      </c>
      <c r="I9" s="63">
        <f>IFERROR(VLOOKUP(A9,'XC (80)'!A:B,2,FALSE),"")</f>
        <v>0</v>
      </c>
      <c r="J9" s="35">
        <f t="shared" si="0"/>
        <v>72.599999999999994</v>
      </c>
      <c r="K9" s="3">
        <f t="shared" si="1"/>
        <v>6</v>
      </c>
    </row>
    <row r="10" spans="1:11" x14ac:dyDescent="0.2">
      <c r="A10" s="62">
        <v>295</v>
      </c>
      <c r="B10" s="3" t="str">
        <f>IFERROR(VLOOKUP($A10,Entries!$A:$F,4,FALSE),"")</f>
        <v>Emma Watkins</v>
      </c>
      <c r="C10" s="3" t="str">
        <f>IFERROR(VLOOKUP($A10,Entries!$A:$F,5,FALSE),"")</f>
        <v>Kilcony Ruby</v>
      </c>
      <c r="D10" s="3">
        <f>IFERROR(VLOOKUP($A10,Entries!$A:$F,6,FALSE),"")</f>
        <v>0</v>
      </c>
      <c r="E10" s="35">
        <f>IF(SUMIF('DR (80)'!$A:$A,$A10,'DR (80)'!$D:$D)=0,"",SUMIF('DR (80)'!$A:$A,$A10,'DR (80)'!$D:$D))</f>
        <v>47</v>
      </c>
      <c r="F10" s="63">
        <f>IFERROR(VLOOKUP(A10,'SJ (80)'!A:D,4,FALSE),"")</f>
        <v>11</v>
      </c>
      <c r="G10" s="35">
        <f>IFERROR(VLOOKUP(A10,'XCT (80)'!A:D,4,FALSE),"")</f>
        <v>0</v>
      </c>
      <c r="H10" s="64">
        <f>IF(G10=0,SUMIF('XCT (80)'!A:A,$A10,'XCT (80)'!B:B),"")</f>
        <v>0</v>
      </c>
      <c r="I10" s="63" t="str">
        <f>IFERROR(VLOOKUP(A10,'XC (80)'!A:B,2,FALSE),"")</f>
        <v>E</v>
      </c>
      <c r="J10" s="35" t="str">
        <f t="shared" si="0"/>
        <v>E</v>
      </c>
      <c r="K10" s="3" t="str">
        <f t="shared" si="1"/>
        <v/>
      </c>
    </row>
    <row r="11" spans="1:11" x14ac:dyDescent="0.2">
      <c r="A11" s="62">
        <v>296</v>
      </c>
      <c r="B11" s="3" t="str">
        <f>IFERROR(VLOOKUP($A11,Entries!$A:$F,4,FALSE),"")</f>
        <v>Lottie Ramsay</v>
      </c>
      <c r="C11" s="3" t="str">
        <f>IFERROR(VLOOKUP($A11,Entries!$A:$F,5,FALSE),"")</f>
        <v>Lovelyhill Touch Paper</v>
      </c>
      <c r="D11" s="3">
        <f>IFERROR(VLOOKUP($A11,Entries!$A:$F,6,FALSE),"")</f>
        <v>0</v>
      </c>
      <c r="E11" s="35" t="s">
        <v>569</v>
      </c>
      <c r="F11" s="63" t="s">
        <v>569</v>
      </c>
      <c r="G11" s="35" t="s">
        <v>569</v>
      </c>
      <c r="H11" s="64" t="s">
        <v>569</v>
      </c>
      <c r="I11" s="63" t="s">
        <v>569</v>
      </c>
      <c r="J11" s="35" t="s">
        <v>590</v>
      </c>
      <c r="K11" s="3" t="str">
        <f t="shared" si="1"/>
        <v/>
      </c>
    </row>
    <row r="12" spans="1:11" x14ac:dyDescent="0.2">
      <c r="A12" s="62">
        <v>297</v>
      </c>
      <c r="B12" s="3" t="str">
        <f>IFERROR(VLOOKUP($A12,Entries!$A:$F,4,FALSE),"")</f>
        <v>Lucy Russell-Dixon</v>
      </c>
      <c r="C12" s="3" t="str">
        <f>IFERROR(VLOOKUP($A12,Entries!$A:$F,5,FALSE),"")</f>
        <v>Just James</v>
      </c>
      <c r="D12" s="3">
        <f>IFERROR(VLOOKUP($A12,Entries!$A:$F,6,FALSE),"")</f>
        <v>0</v>
      </c>
      <c r="E12" s="35">
        <f>IF(SUMIF('DR (80)'!$A:$A,$A12,'DR (80)'!$D:$D)=0,"",SUMIF('DR (80)'!$A:$A,$A12,'DR (80)'!$D:$D))</f>
        <v>35.299999999999997</v>
      </c>
      <c r="F12" s="63">
        <f>IFERROR(VLOOKUP(A12,'SJ (80)'!A:D,4,FALSE),"")</f>
        <v>16</v>
      </c>
      <c r="G12" s="35">
        <f>IFERROR(VLOOKUP(A12,'XCT (80)'!A:D,4,FALSE),"")</f>
        <v>10.4</v>
      </c>
      <c r="H12" s="64">
        <v>4.34</v>
      </c>
      <c r="I12" s="63">
        <f>IFERROR(VLOOKUP(A12,'XC (80)'!A:B,2,FALSE),"")</f>
        <v>0</v>
      </c>
      <c r="J12" s="35">
        <f t="shared" si="0"/>
        <v>61.699999999999996</v>
      </c>
      <c r="K12" s="3">
        <f t="shared" si="1"/>
        <v>4</v>
      </c>
    </row>
    <row r="13" spans="1:11" x14ac:dyDescent="0.2">
      <c r="A13" s="62">
        <v>298</v>
      </c>
      <c r="B13" s="3" t="str">
        <f>IFERROR(VLOOKUP($A13,Entries!$A:$F,4,FALSE),"")</f>
        <v>Hannah Jeffrey</v>
      </c>
      <c r="C13" s="3" t="str">
        <f>IFERROR(VLOOKUP($A13,Entries!$A:$F,5,FALSE),"")</f>
        <v>Cuban Piece</v>
      </c>
      <c r="D13" s="3">
        <f>IFERROR(VLOOKUP($A13,Entries!$A:$F,6,FALSE),"")</f>
        <v>0</v>
      </c>
      <c r="E13" s="35">
        <f>IF(SUMIF('DR (80)'!$A:$A,$A13,'DR (80)'!$D:$D)=0,"",SUMIF('DR (80)'!$A:$A,$A13,'DR (80)'!$D:$D))</f>
        <v>36.299999999999997</v>
      </c>
      <c r="F13" s="63">
        <f>IFERROR(VLOOKUP(A13,'SJ (80)'!A:D,4,FALSE),"")</f>
        <v>0</v>
      </c>
      <c r="G13" s="35">
        <f>IFERROR(VLOOKUP(A13,'XCT (80)'!A:D,4,FALSE),"")</f>
        <v>0</v>
      </c>
      <c r="H13" s="64">
        <f>IF(G13=0,SUMIF('XCT (80)'!A:A,$A13,'XCT (80)'!B:B),"")</f>
        <v>0</v>
      </c>
      <c r="I13" s="63" t="str">
        <f>IFERROR(VLOOKUP(A13,'XC (80)'!A:B,2,FALSE),"")</f>
        <v>E</v>
      </c>
      <c r="J13" s="35" t="str">
        <f t="shared" si="0"/>
        <v>E</v>
      </c>
      <c r="K13" s="3" t="str">
        <f t="shared" si="1"/>
        <v/>
      </c>
    </row>
    <row r="14" spans="1:11" x14ac:dyDescent="0.2">
      <c r="A14" s="62">
        <v>299</v>
      </c>
      <c r="B14" s="3" t="str">
        <f>IFERROR(VLOOKUP($A14,Entries!$A:$F,4,FALSE),"")</f>
        <v>Georgie Gay</v>
      </c>
      <c r="C14" s="3" t="str">
        <f>IFERROR(VLOOKUP($A14,Entries!$A:$F,5,FALSE),"")</f>
        <v>Dylan</v>
      </c>
      <c r="D14" s="3">
        <f>IFERROR(VLOOKUP($A14,Entries!$A:$F,6,FALSE),"")</f>
        <v>0</v>
      </c>
      <c r="E14" s="35" t="s">
        <v>569</v>
      </c>
      <c r="F14" s="63" t="s">
        <v>569</v>
      </c>
      <c r="G14" s="35" t="s">
        <v>569</v>
      </c>
      <c r="H14" s="64" t="s">
        <v>569</v>
      </c>
      <c r="I14" s="63" t="s">
        <v>569</v>
      </c>
      <c r="J14" s="35" t="s">
        <v>569</v>
      </c>
      <c r="K14" s="3" t="str">
        <f t="shared" si="1"/>
        <v/>
      </c>
    </row>
    <row r="15" spans="1:11" x14ac:dyDescent="0.2">
      <c r="A15" s="62">
        <v>300</v>
      </c>
      <c r="B15" s="3" t="str">
        <f>IFERROR(VLOOKUP($A15,Entries!$A:$F,4,FALSE),"")</f>
        <v>Julia Stockley</v>
      </c>
      <c r="C15" s="3" t="str">
        <f>IFERROR(VLOOKUP($A15,Entries!$A:$F,5,FALSE),"")</f>
        <v>Millicano</v>
      </c>
      <c r="D15" s="3">
        <f>IFERROR(VLOOKUP($A15,Entries!$A:$F,6,FALSE),"")</f>
        <v>0</v>
      </c>
      <c r="E15" s="35">
        <f>IF(SUMIF('DR (80)'!$A:$A,$A15,'DR (80)'!$D:$D)=0,"",SUMIF('DR (80)'!$A:$A,$A15,'DR (80)'!$D:$D))</f>
        <v>25.5</v>
      </c>
      <c r="F15" s="63">
        <f>IFERROR(VLOOKUP(A15,'SJ (80)'!A:D,4,FALSE),"")</f>
        <v>4</v>
      </c>
      <c r="G15" s="35">
        <f>IFERROR(VLOOKUP(A15,'XCT (80)'!A:D,4,FALSE),"")</f>
        <v>0</v>
      </c>
      <c r="H15" s="64">
        <f>IF(G15=0,SUMIF('XCT (80)'!A:A,$A15,'XCT (80)'!B:B),"")</f>
        <v>4.07</v>
      </c>
      <c r="I15" s="63">
        <f>IFERROR(VLOOKUP(A15,'XC (80)'!A:B,2,FALSE),"")</f>
        <v>0</v>
      </c>
      <c r="J15" s="35">
        <f t="shared" si="0"/>
        <v>29.5</v>
      </c>
      <c r="K15" s="3">
        <f t="shared" si="1"/>
        <v>1</v>
      </c>
    </row>
    <row r="16" spans="1:11" x14ac:dyDescent="0.2">
      <c r="A16" s="62">
        <v>301</v>
      </c>
      <c r="B16" s="3" t="str">
        <f>IFERROR(VLOOKUP($A16,Entries!$A:$F,4,FALSE),"")</f>
        <v>Rachel Chubb</v>
      </c>
      <c r="C16" s="3" t="str">
        <f>IFERROR(VLOOKUP($A16,Entries!$A:$F,5,FALSE),"")</f>
        <v>Edee</v>
      </c>
      <c r="D16" s="3">
        <f>IFERROR(VLOOKUP($A16,Entries!$A:$F,6,FALSE),"")</f>
        <v>0</v>
      </c>
      <c r="E16" s="35">
        <f>IF(SUMIF('DR (80)'!$A:$A,$A16,'DR (80)'!$D:$D)=0,"",SUMIF('DR (80)'!$A:$A,$A16,'DR (80)'!$D:$D))</f>
        <v>31.5</v>
      </c>
      <c r="F16" s="63">
        <f>IFERROR(VLOOKUP(A16,'SJ (80)'!A:D,4,FALSE),"")</f>
        <v>8</v>
      </c>
      <c r="G16" s="35">
        <f>IFERROR(VLOOKUP(A16,'XCT (80)'!A:D,4,FALSE),"")</f>
        <v>8.8000000000000007</v>
      </c>
      <c r="H16" s="64">
        <v>4.3</v>
      </c>
      <c r="I16" s="63">
        <f>IFERROR(VLOOKUP(A16,'XC (80)'!A:B,2,FALSE),"")</f>
        <v>0</v>
      </c>
      <c r="J16" s="35">
        <f t="shared" si="0"/>
        <v>48.3</v>
      </c>
      <c r="K16" s="3">
        <f t="shared" si="1"/>
        <v>3</v>
      </c>
    </row>
    <row r="17" spans="1:11" x14ac:dyDescent="0.2">
      <c r="A17" s="62">
        <v>302</v>
      </c>
      <c r="B17" s="3" t="str">
        <f>IFERROR(VLOOKUP($A17,Entries!$A:$F,4,FALSE),"")</f>
        <v>Molly Bishop</v>
      </c>
      <c r="C17" s="3" t="str">
        <f>IFERROR(VLOOKUP($A17,Entries!$A:$F,5,FALSE),"")</f>
        <v>Hayestown Donny</v>
      </c>
      <c r="D17" s="3">
        <f>IFERROR(VLOOKUP($A17,Entries!$A:$F,6,FALSE),"")</f>
        <v>0</v>
      </c>
      <c r="E17" s="35">
        <f>IF(SUMIF('DR (80)'!$A:$A,$A17,'DR (80)'!$D:$D)=0,"",SUMIF('DR (80)'!$A:$A,$A17,'DR (80)'!$D:$D))</f>
        <v>32.5</v>
      </c>
      <c r="F17" s="63">
        <f>IFERROR(VLOOKUP(A17,'SJ (80)'!A:D,4,FALSE),"")</f>
        <v>37</v>
      </c>
      <c r="G17" s="35">
        <f>IFERROR(VLOOKUP(A17,'XCT (80)'!A:D,4,FALSE),"")</f>
        <v>0</v>
      </c>
      <c r="H17" s="64">
        <f>IF(G17=0,SUMIF('XCT (80)'!A:A,$A17,'XCT (80)'!B:B),"")</f>
        <v>0</v>
      </c>
      <c r="I17" s="63" t="str">
        <f>IFERROR(VLOOKUP(A17,'XC (80)'!A:B,2,FALSE),"")</f>
        <v>R</v>
      </c>
      <c r="J17" s="35" t="str">
        <f t="shared" si="0"/>
        <v>R</v>
      </c>
      <c r="K17" s="3" t="str">
        <f t="shared" si="1"/>
        <v/>
      </c>
    </row>
  </sheetData>
  <conditionalFormatting sqref="A6:A17">
    <cfRule type="expression" dxfId="57" priority="1">
      <formula>A6=""</formula>
    </cfRule>
  </conditionalFormatting>
  <pageMargins left="0.70866141732283472" right="0.70866141732283472" top="0.74803149606299213" bottom="0.74803149606299213" header="0.31496062992125984" footer="0.31496062992125984"/>
  <pageSetup paperSize="8" scale="12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" zoomScale="90" zoomScaleNormal="90" workbookViewId="0">
      <pane ySplit="3" topLeftCell="A17" activePane="bottomLeft" state="frozen"/>
      <selection activeCell="A3" sqref="A3"/>
      <selection pane="bottomLeft" activeCell="E32" sqref="E32"/>
    </sheetView>
  </sheetViews>
  <sheetFormatPr defaultColWidth="9.140625" defaultRowHeight="14.25" outlineLevelRow="1" x14ac:dyDescent="0.2"/>
  <cols>
    <col min="1" max="1" width="12.85546875" style="30" customWidth="1"/>
    <col min="2" max="4" width="24.7109375" style="30" customWidth="1"/>
    <col min="5" max="5" width="9.85546875" style="39" customWidth="1"/>
    <col min="6" max="6" width="9.140625" style="1"/>
    <col min="7" max="16384" width="9.140625" style="30"/>
  </cols>
  <sheetData>
    <row r="1" spans="1:11" hidden="1" outlineLevel="1" x14ac:dyDescent="0.2">
      <c r="G1" s="30" t="s">
        <v>15</v>
      </c>
    </row>
    <row r="2" spans="1:11" hidden="1" outlineLevel="1" x14ac:dyDescent="0.2">
      <c r="F2" s="30"/>
    </row>
    <row r="3" spans="1:11" ht="18" collapsed="1" x14ac:dyDescent="0.25">
      <c r="A3" s="60" t="s">
        <v>553</v>
      </c>
      <c r="F3" s="30"/>
    </row>
    <row r="4" spans="1:11" ht="4.5" customHeight="1" x14ac:dyDescent="0.2">
      <c r="F4" s="30"/>
    </row>
    <row r="5" spans="1:11" s="29" customFormat="1" ht="15" x14ac:dyDescent="0.25">
      <c r="A5" s="32" t="s">
        <v>23</v>
      </c>
      <c r="B5" s="32" t="s">
        <v>1</v>
      </c>
      <c r="C5" s="32" t="s">
        <v>2</v>
      </c>
      <c r="D5" s="32" t="s">
        <v>61</v>
      </c>
      <c r="E5" s="61" t="s">
        <v>11</v>
      </c>
      <c r="F5" s="32" t="s">
        <v>9</v>
      </c>
      <c r="G5" s="32" t="s">
        <v>12</v>
      </c>
      <c r="H5" s="32" t="s">
        <v>16</v>
      </c>
      <c r="I5" s="32" t="s">
        <v>13</v>
      </c>
      <c r="J5" s="32" t="s">
        <v>10</v>
      </c>
      <c r="K5" s="32" t="s">
        <v>14</v>
      </c>
    </row>
    <row r="6" spans="1:11" x14ac:dyDescent="0.2">
      <c r="A6" s="62">
        <v>311</v>
      </c>
      <c r="B6" s="3" t="str">
        <f>IFERROR(VLOOKUP($A6,Entries!$A:$F,4,FALSE),"")</f>
        <v>Wendy Lappington</v>
      </c>
      <c r="C6" s="3" t="str">
        <f>IFERROR(VLOOKUP($A6,Entries!$A:$F,5,FALSE),"")</f>
        <v>Loxley Monkey</v>
      </c>
      <c r="D6" s="3" t="str">
        <f>IFERROR(VLOOKUP($A6,Entries!$A:$F,6,FALSE),"")</f>
        <v>Wessex Gold Shiraz</v>
      </c>
      <c r="E6" s="35">
        <f>IF(SUMIF('DR (80)'!$A:$A,$A6,'DR (80)'!$D:$D)=0,"",SUMIF('DR (80)'!$A:$A,$A6,'DR (80)'!$D:$D))</f>
        <v>30.8</v>
      </c>
      <c r="F6" s="63">
        <f>IFERROR(VLOOKUP(A6,'SJ (80)'!A:D,4,FALSE),"")</f>
        <v>4</v>
      </c>
      <c r="G6" s="35">
        <f>IFERROR(VLOOKUP(A6,'XCT (80)'!A:D,4,FALSE),"")</f>
        <v>10</v>
      </c>
      <c r="H6" s="64">
        <v>4.33</v>
      </c>
      <c r="I6" s="63">
        <f>IFERROR(VLOOKUP(A6,'XC (80)'!A:B,2,FALSE),"")</f>
        <v>0</v>
      </c>
      <c r="J6" s="35">
        <f t="shared" ref="J6:J37" si="0">IF(F6="E","E",IF(I6="E","E",IF(F6="R","R",IF(I6="R","R",SUM(E6:F6,I6)+IF(G6="",0,IF(G6&gt;0,G6,-G6))))))</f>
        <v>44.8</v>
      </c>
      <c r="K6" s="3">
        <f>IFERROR(RANK(J6,J$6:J$38,1),"")</f>
        <v>13</v>
      </c>
    </row>
    <row r="7" spans="1:11" x14ac:dyDescent="0.2">
      <c r="A7" s="62">
        <v>312</v>
      </c>
      <c r="B7" s="3" t="str">
        <f>IFERROR(VLOOKUP($A7,Entries!$A:$F,4,FALSE),"")</f>
        <v>Josephine Manning</v>
      </c>
      <c r="C7" s="3" t="str">
        <f>IFERROR(VLOOKUP($A7,Entries!$A:$F,5,FALSE),"")</f>
        <v>Llanbabo Liberty</v>
      </c>
      <c r="D7" s="3" t="str">
        <f>IFERROR(VLOOKUP($A7,Entries!$A:$F,6,FALSE),"")</f>
        <v>Wessex Gold Shiraz</v>
      </c>
      <c r="E7" s="35">
        <f>IF(SUMIF('DR (80)'!$A:$A,$A7,'DR (80)'!$D:$D)=0,"",SUMIF('DR (80)'!$A:$A,$A7,'DR (80)'!$D:$D))</f>
        <v>32.299999999999997</v>
      </c>
      <c r="F7" s="63">
        <f>IFERROR(VLOOKUP(A7,'SJ (80)'!A:D,4,FALSE),"")</f>
        <v>0</v>
      </c>
      <c r="G7" s="35">
        <f>IFERROR(VLOOKUP(A7,'XCT (80)'!A:D,4,FALSE),"")</f>
        <v>1.6</v>
      </c>
      <c r="H7" s="64">
        <v>4.12</v>
      </c>
      <c r="I7" s="63">
        <f>IFERROR(VLOOKUP(A7,'XC (80)'!A:B,2,FALSE),"")</f>
        <v>0</v>
      </c>
      <c r="J7" s="35">
        <f t="shared" si="0"/>
        <v>33.9</v>
      </c>
      <c r="K7" s="3">
        <f t="shared" ref="K7:K38" si="1">IFERROR(RANK(J7,J$6:J$38,1),"")</f>
        <v>3</v>
      </c>
    </row>
    <row r="8" spans="1:11" x14ac:dyDescent="0.2">
      <c r="A8" s="62">
        <v>313</v>
      </c>
      <c r="B8" s="3" t="str">
        <f>IFERROR(VLOOKUP($A8,Entries!$A:$F,4,FALSE),"")</f>
        <v>Megan Field</v>
      </c>
      <c r="C8" s="3" t="str">
        <f>IFERROR(VLOOKUP($A8,Entries!$A:$F,5,FALSE),"")</f>
        <v>Spirit</v>
      </c>
      <c r="D8" s="3" t="str">
        <f>IFERROR(VLOOKUP($A8,Entries!$A:$F,6,FALSE),"")</f>
        <v>Wessex Gold</v>
      </c>
      <c r="E8" s="35">
        <f>IF(SUMIF('DR (80)'!$A:$A,$A8,'DR (80)'!$D:$D)=0,"",SUMIF('DR (80)'!$A:$A,$A8,'DR (80)'!$D:$D))</f>
        <v>41.8</v>
      </c>
      <c r="F8" s="63" t="str">
        <f>IFERROR(VLOOKUP(A8,'SJ (80)'!A:D,4,FALSE),"")</f>
        <v>E</v>
      </c>
      <c r="G8" s="35" t="s">
        <v>568</v>
      </c>
      <c r="H8" s="64" t="s">
        <v>568</v>
      </c>
      <c r="I8" s="63" t="s">
        <v>568</v>
      </c>
      <c r="J8" s="35" t="str">
        <f t="shared" si="0"/>
        <v>E</v>
      </c>
      <c r="K8" s="3" t="str">
        <f t="shared" si="1"/>
        <v/>
      </c>
    </row>
    <row r="9" spans="1:11" x14ac:dyDescent="0.2">
      <c r="A9" s="62">
        <v>314</v>
      </c>
      <c r="B9" s="3" t="str">
        <f>IFERROR(VLOOKUP($A9,Entries!$A:$F,4,FALSE),"")</f>
        <v>Jane Fowler</v>
      </c>
      <c r="C9" s="3" t="str">
        <f>IFERROR(VLOOKUP($A9,Entries!$A:$F,5,FALSE),"")</f>
        <v>Golden King</v>
      </c>
      <c r="D9" s="3" t="str">
        <f>IFERROR(VLOOKUP($A9,Entries!$A:$F,6,FALSE),"")</f>
        <v>Kings Leaze</v>
      </c>
      <c r="E9" s="35">
        <f>IF(SUMIF('DR (80)'!$A:$A,$A9,'DR (80)'!$D:$D)=0,"",SUMIF('DR (80)'!$A:$A,$A9,'DR (80)'!$D:$D))</f>
        <v>30.5</v>
      </c>
      <c r="F9" s="63">
        <f>IFERROR(VLOOKUP(A9,'SJ (80)'!A:D,4,FALSE),"")</f>
        <v>14</v>
      </c>
      <c r="G9" s="35">
        <f>IFERROR(VLOOKUP(A9,'XCT (80)'!A:D,4,FALSE),"")</f>
        <v>8.4</v>
      </c>
      <c r="H9" s="64">
        <v>4.29</v>
      </c>
      <c r="I9" s="63">
        <f>IFERROR(VLOOKUP(A9,'XC (80)'!A:B,2,FALSE),"")</f>
        <v>0</v>
      </c>
      <c r="J9" s="35">
        <f t="shared" si="0"/>
        <v>52.9</v>
      </c>
      <c r="K9" s="3">
        <f t="shared" si="1"/>
        <v>21</v>
      </c>
    </row>
    <row r="10" spans="1:11" x14ac:dyDescent="0.2">
      <c r="A10" s="62">
        <v>315</v>
      </c>
      <c r="B10" s="3" t="str">
        <f>IFERROR(VLOOKUP($A10,Entries!$A:$F,4,FALSE),"")</f>
        <v>Anna Layton</v>
      </c>
      <c r="C10" s="3" t="str">
        <f>IFERROR(VLOOKUP($A10,Entries!$A:$F,5,FALSE),"")</f>
        <v>Rivertown</v>
      </c>
      <c r="D10" s="3" t="str">
        <f>IFERROR(VLOOKUP($A10,Entries!$A:$F,6,FALSE),"")</f>
        <v>Kings Leaze</v>
      </c>
      <c r="E10" s="35">
        <f>IF(SUMIF('DR (80)'!$A:$A,$A10,'DR (80)'!$D:$D)=0,"",SUMIF('DR (80)'!$A:$A,$A10,'DR (80)'!$D:$D))</f>
        <v>37.5</v>
      </c>
      <c r="F10" s="63">
        <f>IFERROR(VLOOKUP(A10,'SJ (80)'!A:D,4,FALSE),"")</f>
        <v>6</v>
      </c>
      <c r="G10" s="35">
        <f>IFERROR(VLOOKUP(A10,'XCT (80)'!A:D,4,FALSE),"")</f>
        <v>11.6</v>
      </c>
      <c r="H10" s="64">
        <v>4.37</v>
      </c>
      <c r="I10" s="63">
        <f>IFERROR(VLOOKUP(A10,'XC (80)'!A:B,2,FALSE),"")</f>
        <v>60</v>
      </c>
      <c r="J10" s="35">
        <f t="shared" si="0"/>
        <v>115.1</v>
      </c>
      <c r="K10" s="3">
        <f t="shared" si="1"/>
        <v>27</v>
      </c>
    </row>
    <row r="11" spans="1:11" x14ac:dyDescent="0.2">
      <c r="A11" s="62">
        <v>316</v>
      </c>
      <c r="B11" s="3" t="str">
        <f>IFERROR(VLOOKUP($A11,Entries!$A:$F,4,FALSE),"")</f>
        <v>Naomi Wright</v>
      </c>
      <c r="C11" s="3" t="str">
        <f>IFERROR(VLOOKUP($A11,Entries!$A:$F,5,FALSE),"")</f>
        <v>Dougie</v>
      </c>
      <c r="D11" s="3" t="str">
        <f>IFERROR(VLOOKUP($A11,Entries!$A:$F,6,FALSE),"")</f>
        <v>Marlborough</v>
      </c>
      <c r="E11" s="35">
        <f>IF(SUMIF('DR (80)'!$A:$A,$A11,'DR (80)'!$D:$D)=0,"",SUMIF('DR (80)'!$A:$A,$A11,'DR (80)'!$D:$D))</f>
        <v>31.8</v>
      </c>
      <c r="F11" s="63">
        <f>IFERROR(VLOOKUP(A11,'SJ (80)'!A:D,4,FALSE),"")</f>
        <v>0</v>
      </c>
      <c r="G11" s="35">
        <f>IFERROR(VLOOKUP(A11,'XCT (80)'!A:D,4,FALSE),"")</f>
        <v>0.4</v>
      </c>
      <c r="H11" s="64">
        <v>4.09</v>
      </c>
      <c r="I11" s="63">
        <f>IFERROR(VLOOKUP(A11,'XC (80)'!A:B,2,FALSE),"")</f>
        <v>0</v>
      </c>
      <c r="J11" s="35">
        <f t="shared" si="0"/>
        <v>32.200000000000003</v>
      </c>
      <c r="K11" s="3">
        <f t="shared" si="1"/>
        <v>2</v>
      </c>
    </row>
    <row r="12" spans="1:11" x14ac:dyDescent="0.2">
      <c r="A12" s="62">
        <v>317</v>
      </c>
      <c r="B12" s="3" t="str">
        <f>IFERROR(VLOOKUP($A12,Entries!$A:$F,4,FALSE),"")</f>
        <v>James Brown</v>
      </c>
      <c r="C12" s="3" t="str">
        <f>IFERROR(VLOOKUP($A12,Entries!$A:$F,5,FALSE),"")</f>
        <v>Lakestreet Graphite</v>
      </c>
      <c r="D12" s="3" t="str">
        <f>IFERROR(VLOOKUP($A12,Entries!$A:$F,6,FALSE),"")</f>
        <v>Severn Vale</v>
      </c>
      <c r="E12" s="35">
        <f>IF(SUMIF('DR (80)'!$A:$A,$A12,'DR (80)'!$D:$D)=0,"",SUMIF('DR (80)'!$A:$A,$A12,'DR (80)'!$D:$D))</f>
        <v>35.799999999999997</v>
      </c>
      <c r="F12" s="63">
        <f>IFERROR(VLOOKUP(A12,'SJ (80)'!A:D,4,FALSE),"")</f>
        <v>0</v>
      </c>
      <c r="G12" s="35">
        <f>IFERROR(VLOOKUP(A12,'XCT (80)'!A:D,4,FALSE),"")</f>
        <v>8.4</v>
      </c>
      <c r="H12" s="64">
        <v>4.29</v>
      </c>
      <c r="I12" s="63">
        <f>IFERROR(VLOOKUP(A12,'XC (80)'!A:B,2,FALSE),"")</f>
        <v>0</v>
      </c>
      <c r="J12" s="35">
        <f t="shared" si="0"/>
        <v>44.199999999999996</v>
      </c>
      <c r="K12" s="3">
        <f t="shared" si="1"/>
        <v>11</v>
      </c>
    </row>
    <row r="13" spans="1:11" x14ac:dyDescent="0.2">
      <c r="A13" s="62">
        <v>318</v>
      </c>
      <c r="B13" s="3" t="s">
        <v>576</v>
      </c>
      <c r="C13" s="3" t="s">
        <v>577</v>
      </c>
      <c r="D13" s="3" t="str">
        <f>IFERROR(VLOOKUP($A13,Entries!$A:$F,6,FALSE),"")</f>
        <v>Severn Vale</v>
      </c>
      <c r="E13" s="35">
        <f>IF(SUMIF('DR (80)'!$A:$A,$A13,'DR (80)'!$D:$D)=0,"",SUMIF('DR (80)'!$A:$A,$A13,'DR (80)'!$D:$D))</f>
        <v>35.299999999999997</v>
      </c>
      <c r="F13" s="63">
        <f>IFERROR(VLOOKUP(A13,'SJ (80)'!A:D,4,FALSE),"")</f>
        <v>0</v>
      </c>
      <c r="G13" s="35">
        <f>IFERROR(VLOOKUP(A13,'XCT (80)'!A:D,4,FALSE),"")</f>
        <v>14.8</v>
      </c>
      <c r="H13" s="64">
        <v>4.45</v>
      </c>
      <c r="I13" s="63">
        <f>IFERROR(VLOOKUP(A13,'XC (80)'!A:B,2,FALSE),"")</f>
        <v>0</v>
      </c>
      <c r="J13" s="35">
        <f t="shared" si="0"/>
        <v>50.099999999999994</v>
      </c>
      <c r="K13" s="3">
        <f t="shared" si="1"/>
        <v>20</v>
      </c>
    </row>
    <row r="14" spans="1:11" x14ac:dyDescent="0.2">
      <c r="A14" s="62">
        <v>319</v>
      </c>
      <c r="B14" s="3" t="str">
        <f>IFERROR(VLOOKUP($A14,Entries!$A:$F,4,FALSE),"")</f>
        <v>Penny Hall</v>
      </c>
      <c r="C14" s="3" t="str">
        <f>IFERROR(VLOOKUP($A14,Entries!$A:$F,5,FALSE),"")</f>
        <v>The Marsh Mallow</v>
      </c>
      <c r="D14" s="3" t="str">
        <f>IFERROR(VLOOKUP($A14,Entries!$A:$F,6,FALSE),"")</f>
        <v>VWH Tigers</v>
      </c>
      <c r="E14" s="35">
        <f>IF(SUMIF('DR (80)'!$A:$A,$A14,'DR (80)'!$D:$D)=0,"",SUMIF('DR (80)'!$A:$A,$A14,'DR (80)'!$D:$D))</f>
        <v>32.5</v>
      </c>
      <c r="F14" s="63">
        <f>IFERROR(VLOOKUP(A14,'SJ (80)'!A:D,4,FALSE),"")</f>
        <v>4</v>
      </c>
      <c r="G14" s="35">
        <f>IFERROR(VLOOKUP(A14,'XCT (80)'!A:D,4,FALSE),"")</f>
        <v>2.8</v>
      </c>
      <c r="H14" s="64">
        <v>4.1500000000000004</v>
      </c>
      <c r="I14" s="63">
        <f>IFERROR(VLOOKUP(A14,'XC (80)'!A:B,2,FALSE),"")</f>
        <v>0</v>
      </c>
      <c r="J14" s="35">
        <f t="shared" si="0"/>
        <v>39.299999999999997</v>
      </c>
      <c r="K14" s="3">
        <f t="shared" si="1"/>
        <v>9</v>
      </c>
    </row>
    <row r="15" spans="1:11" x14ac:dyDescent="0.2">
      <c r="A15" s="62">
        <v>320</v>
      </c>
      <c r="B15" s="3" t="str">
        <f>IFERROR(VLOOKUP($A15,Entries!$A:$F,4,FALSE),"")</f>
        <v>Biffy McNally</v>
      </c>
      <c r="C15" s="3" t="str">
        <f>IFERROR(VLOOKUP($A15,Entries!$A:$F,5,FALSE),"")</f>
        <v>Mr Something Special</v>
      </c>
      <c r="D15" s="3" t="str">
        <f>IFERROR(VLOOKUP($A15,Entries!$A:$F,6,FALSE),"")</f>
        <v>VWH Tigers</v>
      </c>
      <c r="E15" s="35">
        <f>IF(SUMIF('DR (80)'!$A:$A,$A15,'DR (80)'!$D:$D)=0,"",SUMIF('DR (80)'!$A:$A,$A15,'DR (80)'!$D:$D))</f>
        <v>34.799999999999997</v>
      </c>
      <c r="F15" s="63">
        <f>IFERROR(VLOOKUP(A15,'SJ (80)'!A:D,4,FALSE),"")</f>
        <v>0</v>
      </c>
      <c r="G15" s="35">
        <f>IFERROR(VLOOKUP(A15,'XCT (80)'!A:D,4,FALSE),"")</f>
        <v>9.6</v>
      </c>
      <c r="H15" s="64">
        <v>4.32</v>
      </c>
      <c r="I15" s="63">
        <f>IFERROR(VLOOKUP(A15,'XC (80)'!A:B,2,FALSE),"")</f>
        <v>0</v>
      </c>
      <c r="J15" s="35">
        <f t="shared" si="0"/>
        <v>44.4</v>
      </c>
      <c r="K15" s="3">
        <f t="shared" si="1"/>
        <v>12</v>
      </c>
    </row>
    <row r="16" spans="1:11" x14ac:dyDescent="0.2">
      <c r="A16" s="62">
        <v>321</v>
      </c>
      <c r="B16" s="3" t="str">
        <f>IFERROR(VLOOKUP($A16,Entries!$A:$F,4,FALSE),"")</f>
        <v>Annitta Engel</v>
      </c>
      <c r="C16" s="3" t="str">
        <f>IFERROR(VLOOKUP($A16,Entries!$A:$F,5,FALSE),"")</f>
        <v>Curraghavarna Mara</v>
      </c>
      <c r="D16" s="3" t="str">
        <f>IFERROR(VLOOKUP($A16,Entries!$A:$F,6,FALSE),"")</f>
        <v>VWH Lions</v>
      </c>
      <c r="E16" s="35">
        <f>IF(SUMIF('DR (80)'!$A:$A,$A16,'DR (80)'!$D:$D)=0,"",SUMIF('DR (80)'!$A:$A,$A16,'DR (80)'!$D:$D))</f>
        <v>36</v>
      </c>
      <c r="F16" s="63">
        <f>IFERROR(VLOOKUP(A16,'SJ (80)'!A:D,4,FALSE),"")</f>
        <v>6</v>
      </c>
      <c r="G16" s="35">
        <f>IFERROR(VLOOKUP(A16,'XCT (80)'!A:D,4,FALSE),"")</f>
        <v>5.6</v>
      </c>
      <c r="H16" s="64">
        <v>4.22</v>
      </c>
      <c r="I16" s="63">
        <f>IFERROR(VLOOKUP(A16,'XC (80)'!A:B,2,FALSE),"")</f>
        <v>0</v>
      </c>
      <c r="J16" s="35">
        <f t="shared" si="0"/>
        <v>47.6</v>
      </c>
      <c r="K16" s="3">
        <f t="shared" si="1"/>
        <v>15</v>
      </c>
    </row>
    <row r="17" spans="1:11" x14ac:dyDescent="0.2">
      <c r="A17" s="62">
        <v>322</v>
      </c>
      <c r="B17" s="3" t="str">
        <f>IFERROR(VLOOKUP($A17,Entries!$A:$F,4,FALSE),"")</f>
        <v>Fiona Russell-Brown</v>
      </c>
      <c r="C17" s="3" t="str">
        <f>IFERROR(VLOOKUP($A17,Entries!$A:$F,5,FALSE),"")</f>
        <v>Roxy</v>
      </c>
      <c r="D17" s="3" t="str">
        <f>IFERROR(VLOOKUP($A17,Entries!$A:$F,6,FALSE),"")</f>
        <v>VWH Lions</v>
      </c>
      <c r="E17" s="35">
        <f>IF(SUMIF('DR (80)'!$A:$A,$A17,'DR (80)'!$D:$D)=0,"",SUMIF('DR (80)'!$A:$A,$A17,'DR (80)'!$D:$D))</f>
        <v>31.3</v>
      </c>
      <c r="F17" s="63">
        <f>IFERROR(VLOOKUP(A17,'SJ (80)'!A:D,4,FALSE),"")</f>
        <v>0</v>
      </c>
      <c r="G17" s="35">
        <f>IFERROR(VLOOKUP(A17,'XCT (80)'!A:D,4,FALSE),"")</f>
        <v>6.8</v>
      </c>
      <c r="H17" s="64">
        <v>4.25</v>
      </c>
      <c r="I17" s="63">
        <f>IFERROR(VLOOKUP(A17,'XC (80)'!A:B,2,FALSE),"")</f>
        <v>0</v>
      </c>
      <c r="J17" s="35">
        <f t="shared" si="0"/>
        <v>38.1</v>
      </c>
      <c r="K17" s="3">
        <f t="shared" si="1"/>
        <v>7</v>
      </c>
    </row>
    <row r="18" spans="1:11" x14ac:dyDescent="0.2">
      <c r="A18" s="62">
        <v>323</v>
      </c>
      <c r="B18" s="3" t="str">
        <f>IFERROR(VLOOKUP($A18,Entries!$A:$F,4,FALSE),"")</f>
        <v>Naomi Watkins</v>
      </c>
      <c r="C18" s="3" t="str">
        <f>IFERROR(VLOOKUP($A18,Entries!$A:$F,5,FALSE),"")</f>
        <v>Mazevern Domino</v>
      </c>
      <c r="D18" s="3" t="str">
        <f>IFERROR(VLOOKUP($A18,Entries!$A:$F,6,FALSE),"")</f>
        <v>Berkeley</v>
      </c>
      <c r="E18" s="35">
        <f>IF(SUMIF('DR (80)'!$A:$A,$A18,'DR (80)'!$D:$D)=0,"",SUMIF('DR (80)'!$A:$A,$A18,'DR (80)'!$D:$D))</f>
        <v>28.5</v>
      </c>
      <c r="F18" s="63">
        <f>IFERROR(VLOOKUP(A18,'SJ (80)'!A:D,4,FALSE),"")</f>
        <v>4</v>
      </c>
      <c r="G18" s="35">
        <f>IFERROR(VLOOKUP(A18,'XCT (80)'!A:D,4,FALSE),"")</f>
        <v>12.8</v>
      </c>
      <c r="H18" s="64">
        <v>4.4000000000000004</v>
      </c>
      <c r="I18" s="63">
        <f>IFERROR(VLOOKUP(A18,'XC (80)'!A:B,2,FALSE),"")</f>
        <v>40</v>
      </c>
      <c r="J18" s="35">
        <f t="shared" si="0"/>
        <v>85.3</v>
      </c>
      <c r="K18" s="3">
        <f t="shared" si="1"/>
        <v>26</v>
      </c>
    </row>
    <row r="19" spans="1:11" x14ac:dyDescent="0.2">
      <c r="A19" s="62">
        <v>324</v>
      </c>
      <c r="B19" s="3" t="str">
        <f>IFERROR(VLOOKUP($A19,Entries!$A:$F,4,FALSE),"")</f>
        <v>Alison Hawkins</v>
      </c>
      <c r="C19" s="3" t="s">
        <v>579</v>
      </c>
      <c r="D19" s="3" t="str">
        <f>IFERROR(VLOOKUP($A19,Entries!$A:$F,6,FALSE),"")</f>
        <v>Berkeley</v>
      </c>
      <c r="E19" s="35">
        <f>IF(SUMIF('DR (80)'!$A:$A,$A19,'DR (80)'!$D:$D)=0,"",SUMIF('DR (80)'!$A:$A,$A19,'DR (80)'!$D:$D))</f>
        <v>32.5</v>
      </c>
      <c r="F19" s="63">
        <f>IFERROR(VLOOKUP(A19,'SJ (80)'!A:D,4,FALSE),"")</f>
        <v>0</v>
      </c>
      <c r="G19" s="35">
        <f>IFERROR(VLOOKUP(A19,'XCT (80)'!A:D,4,FALSE),"")</f>
        <v>16</v>
      </c>
      <c r="H19" s="64">
        <v>4.4800000000000004</v>
      </c>
      <c r="I19" s="63">
        <f>IFERROR(VLOOKUP(A19,'XC (80)'!A:B,2,FALSE),"")</f>
        <v>20</v>
      </c>
      <c r="J19" s="35">
        <f t="shared" si="0"/>
        <v>68.5</v>
      </c>
      <c r="K19" s="3">
        <f t="shared" si="1"/>
        <v>24</v>
      </c>
    </row>
    <row r="20" spans="1:11" x14ac:dyDescent="0.2">
      <c r="A20" s="62">
        <v>325</v>
      </c>
      <c r="B20" s="3" t="str">
        <f>IFERROR(VLOOKUP($A20,Entries!$A:$F,4,FALSE),"")</f>
        <v>Louise Jones</v>
      </c>
      <c r="C20" s="3" t="str">
        <f>IFERROR(VLOOKUP($A20,Entries!$A:$F,5,FALSE),"")</f>
        <v>Rafael</v>
      </c>
      <c r="D20" s="3" t="str">
        <f>IFERROR(VLOOKUP($A20,Entries!$A:$F,6,FALSE),"")</f>
        <v>Cotswold Edge Pearls</v>
      </c>
      <c r="E20" s="35">
        <f>IF(SUMIF('DR (80)'!$A:$A,$A20,'DR (80)'!$D:$D)=0,"",SUMIF('DR (80)'!$A:$A,$A20,'DR (80)'!$D:$D))</f>
        <v>34.5</v>
      </c>
      <c r="F20" s="63">
        <f>IFERROR(VLOOKUP(A20,'SJ (80)'!A:D,4,FALSE),"")</f>
        <v>8</v>
      </c>
      <c r="G20" s="35">
        <f>IFERROR(VLOOKUP(A20,'XCT (80)'!A:D,4,FALSE),"")</f>
        <v>6</v>
      </c>
      <c r="H20" s="64">
        <v>4.2300000000000004</v>
      </c>
      <c r="I20" s="63">
        <f>IFERROR(VLOOKUP(A20,'XC (80)'!A:B,2,FALSE),"")</f>
        <v>0</v>
      </c>
      <c r="J20" s="35">
        <f t="shared" si="0"/>
        <v>48.5</v>
      </c>
      <c r="K20" s="3">
        <f t="shared" si="1"/>
        <v>16</v>
      </c>
    </row>
    <row r="21" spans="1:11" x14ac:dyDescent="0.2">
      <c r="A21" s="62">
        <v>326</v>
      </c>
      <c r="B21" s="3" t="str">
        <f>IFERROR(VLOOKUP($A21,Entries!$A:$F,4,FALSE),"")</f>
        <v>Faye Dawes</v>
      </c>
      <c r="C21" s="3" t="str">
        <f>IFERROR(VLOOKUP($A21,Entries!$A:$F,5,FALSE),"")</f>
        <v>Crosstown Shadow</v>
      </c>
      <c r="D21" s="3" t="str">
        <f>IFERROR(VLOOKUP($A21,Entries!$A:$F,6,FALSE),"")</f>
        <v>Cotswold Edge Pearls</v>
      </c>
      <c r="E21" s="35">
        <f>IF(SUMIF('DR (80)'!$A:$A,$A21,'DR (80)'!$D:$D)=0,"",SUMIF('DR (80)'!$A:$A,$A21,'DR (80)'!$D:$D))</f>
        <v>42.3</v>
      </c>
      <c r="F21" s="63">
        <f>IFERROR(VLOOKUP(A21,'SJ (80)'!A:D,4,FALSE),"")</f>
        <v>0</v>
      </c>
      <c r="G21" s="35">
        <f>IFERROR(VLOOKUP(A21,'XCT (80)'!A:D,4,FALSE),"")</f>
        <v>20.399999999999999</v>
      </c>
      <c r="H21" s="64">
        <v>4.59</v>
      </c>
      <c r="I21" s="63">
        <f>IFERROR(VLOOKUP(A21,'XC (80)'!A:B,2,FALSE),"")</f>
        <v>0</v>
      </c>
      <c r="J21" s="35">
        <f t="shared" si="0"/>
        <v>62.699999999999996</v>
      </c>
      <c r="K21" s="3">
        <f t="shared" si="1"/>
        <v>23</v>
      </c>
    </row>
    <row r="22" spans="1:11" x14ac:dyDescent="0.2">
      <c r="A22" s="62">
        <v>327</v>
      </c>
      <c r="B22" s="3" t="str">
        <f>IFERROR(VLOOKUP($A22,Entries!$A:$F,4,FALSE),"")</f>
        <v>Holly Bamber</v>
      </c>
      <c r="C22" s="3" t="str">
        <f>IFERROR(VLOOKUP($A22,Entries!$A:$F,5,FALSE),"")</f>
        <v>Springtime Boy</v>
      </c>
      <c r="D22" s="3" t="str">
        <f>IFERROR(VLOOKUP($A22,Entries!$A:$F,6,FALSE),"")</f>
        <v>Frampton</v>
      </c>
      <c r="E22" s="35">
        <f>IF(SUMIF('DR (80)'!$A:$A,$A22,'DR (80)'!$D:$D)=0,"",SUMIF('DR (80)'!$A:$A,$A22,'DR (80)'!$D:$D))</f>
        <v>32</v>
      </c>
      <c r="F22" s="63" t="str">
        <f>IFERROR(VLOOKUP(A22,'SJ (80)'!A:D,4,FALSE),"")</f>
        <v>E</v>
      </c>
      <c r="G22" s="35" t="s">
        <v>568</v>
      </c>
      <c r="H22" s="64" t="s">
        <v>568</v>
      </c>
      <c r="I22" s="63" t="s">
        <v>568</v>
      </c>
      <c r="J22" s="35" t="str">
        <f t="shared" si="0"/>
        <v>E</v>
      </c>
      <c r="K22" s="3" t="str">
        <f t="shared" si="1"/>
        <v/>
      </c>
    </row>
    <row r="23" spans="1:11" x14ac:dyDescent="0.2">
      <c r="A23" s="62">
        <v>328</v>
      </c>
      <c r="B23" s="3" t="str">
        <f>IFERROR(VLOOKUP($A23,Entries!$A:$F,4,FALSE),"")</f>
        <v>Hannah Baker</v>
      </c>
      <c r="C23" s="3" t="str">
        <f>IFERROR(VLOOKUP($A23,Entries!$A:$F,5,FALSE),"")</f>
        <v>The Big Apple</v>
      </c>
      <c r="D23" s="3" t="str">
        <f>IFERROR(VLOOKUP($A23,Entries!$A:$F,6,FALSE),"")</f>
        <v>Frampton</v>
      </c>
      <c r="E23" s="35">
        <f>IF(SUMIF('DR (80)'!$A:$A,$A23,'DR (80)'!$D:$D)=0,"",SUMIF('DR (80)'!$A:$A,$A23,'DR (80)'!$D:$D))</f>
        <v>33</v>
      </c>
      <c r="F23" s="63">
        <f>IFERROR(VLOOKUP(A23,'SJ (80)'!A:D,4,FALSE),"")</f>
        <v>0</v>
      </c>
      <c r="G23" s="35">
        <f>IFERROR(VLOOKUP(A23,'XCT (80)'!A:D,4,FALSE),"")</f>
        <v>5.2</v>
      </c>
      <c r="H23" s="64">
        <v>4.21</v>
      </c>
      <c r="I23" s="63">
        <f>IFERROR(VLOOKUP(A23,'XC (80)'!A:B,2,FALSE),"")</f>
        <v>0</v>
      </c>
      <c r="J23" s="35">
        <f t="shared" si="0"/>
        <v>38.200000000000003</v>
      </c>
      <c r="K23" s="3">
        <f t="shared" si="1"/>
        <v>8</v>
      </c>
    </row>
    <row r="24" spans="1:11" x14ac:dyDescent="0.2">
      <c r="A24" s="62">
        <v>329</v>
      </c>
      <c r="B24" s="3" t="str">
        <f>IFERROR(VLOOKUP($A24,Entries!$A:$F,4,FALSE),"")</f>
        <v>Justine Scott</v>
      </c>
      <c r="C24" s="3" t="s">
        <v>578</v>
      </c>
      <c r="D24" s="3" t="str">
        <f>IFERROR(VLOOKUP($A24,Entries!$A:$F,6,FALSE),"")</f>
        <v>Kennet Vale Prosecco</v>
      </c>
      <c r="E24" s="35">
        <f>IF(SUMIF('DR (80)'!$A:$A,$A24,'DR (80)'!$D:$D)=0,"",SUMIF('DR (80)'!$A:$A,$A24,'DR (80)'!$D:$D))</f>
        <v>28.8</v>
      </c>
      <c r="F24" s="63">
        <f>IFERROR(VLOOKUP(A24,'SJ (80)'!A:D,4,FALSE),"")</f>
        <v>12</v>
      </c>
      <c r="G24" s="35">
        <f>IFERROR(VLOOKUP(A24,'XCT (80)'!A:D,4,FALSE),"")</f>
        <v>8.8000000000000007</v>
      </c>
      <c r="H24" s="64">
        <v>4.2</v>
      </c>
      <c r="I24" s="63">
        <f>IFERROR(VLOOKUP(A24,'XC (80)'!A:B,2,FALSE),"")</f>
        <v>0</v>
      </c>
      <c r="J24" s="35">
        <f t="shared" si="0"/>
        <v>49.599999999999994</v>
      </c>
      <c r="K24" s="3">
        <f t="shared" si="1"/>
        <v>18</v>
      </c>
    </row>
    <row r="25" spans="1:11" x14ac:dyDescent="0.2">
      <c r="A25" s="62">
        <v>330</v>
      </c>
      <c r="B25" s="3" t="str">
        <f>IFERROR(VLOOKUP($A25,Entries!$A:$F,4,FALSE),"")</f>
        <v>Becks Smallman</v>
      </c>
      <c r="C25" s="3" t="str">
        <f>IFERROR(VLOOKUP($A25,Entries!$A:$F,5,FALSE),"")</f>
        <v>Galleria D'Arte</v>
      </c>
      <c r="D25" s="3" t="str">
        <f>IFERROR(VLOOKUP($A25,Entries!$A:$F,6,FALSE),"")</f>
        <v>Kennet Vale Prosecco</v>
      </c>
      <c r="E25" s="35">
        <f>IF(SUMIF('DR (80)'!$A:$A,$A25,'DR (80)'!$D:$D)=0,"",SUMIF('DR (80)'!$A:$A,$A25,'DR (80)'!$D:$D))</f>
        <v>32.799999999999997</v>
      </c>
      <c r="F25" s="63">
        <f>IFERROR(VLOOKUP(A25,'SJ (80)'!A:D,4,FALSE),"")</f>
        <v>0</v>
      </c>
      <c r="G25" s="35">
        <f>IFERROR(VLOOKUP(A25,'XCT (80)'!A:D,4,FALSE),"")</f>
        <v>3.2</v>
      </c>
      <c r="H25" s="64">
        <v>4.26</v>
      </c>
      <c r="I25" s="63">
        <f>IFERROR(VLOOKUP(A25,'XC (80)'!A:B,2,FALSE),"")</f>
        <v>0</v>
      </c>
      <c r="J25" s="35">
        <f t="shared" si="0"/>
        <v>36</v>
      </c>
      <c r="K25" s="3">
        <f t="shared" si="1"/>
        <v>4</v>
      </c>
    </row>
    <row r="26" spans="1:11" x14ac:dyDescent="0.2">
      <c r="A26" s="62">
        <v>331</v>
      </c>
      <c r="B26" s="3" t="str">
        <f>IFERROR(VLOOKUP($A26,Entries!$A:$F,4,FALSE),"")</f>
        <v>Julian Lavender</v>
      </c>
      <c r="C26" s="3" t="str">
        <f>IFERROR(VLOOKUP($A26,Entries!$A:$F,5,FALSE),"")</f>
        <v>Kings Cross</v>
      </c>
      <c r="D26" s="3" t="str">
        <f>IFERROR(VLOOKUP($A26,Entries!$A:$F,6,FALSE),"")</f>
        <v>Kennet Vale</v>
      </c>
      <c r="E26" s="35">
        <f>IF(SUMIF('DR (80)'!$A:$A,$A26,'DR (80)'!$D:$D)=0,"",SUMIF('DR (80)'!$A:$A,$A26,'DR (80)'!$D:$D))</f>
        <v>38</v>
      </c>
      <c r="F26" s="63">
        <f>IFERROR(VLOOKUP(A26,'SJ (80)'!A:D,4,FALSE),"")</f>
        <v>7</v>
      </c>
      <c r="G26" s="35">
        <f>IFERROR(VLOOKUP(A26,'XCT (80)'!A:D,4,FALSE),"")</f>
        <v>3.6</v>
      </c>
      <c r="H26" s="64">
        <v>4.17</v>
      </c>
      <c r="I26" s="63">
        <f>IFERROR(VLOOKUP(A26,'XC (80)'!A:B,2,FALSE),"")</f>
        <v>0</v>
      </c>
      <c r="J26" s="35">
        <f t="shared" si="0"/>
        <v>48.6</v>
      </c>
      <c r="K26" s="3" t="s">
        <v>585</v>
      </c>
    </row>
    <row r="27" spans="1:11" x14ac:dyDescent="0.2">
      <c r="A27" s="62">
        <v>332</v>
      </c>
      <c r="B27" s="3" t="str">
        <f>IFERROR(VLOOKUP($A27,Entries!$A:$F,4,FALSE),"")</f>
        <v>Jo Calder</v>
      </c>
      <c r="C27" s="3" t="str">
        <f>IFERROR(VLOOKUP($A27,Entries!$A:$F,5,FALSE),"")</f>
        <v>Ridgeway Lady</v>
      </c>
      <c r="D27" s="3" t="str">
        <f>IFERROR(VLOOKUP($A27,Entries!$A:$F,6,FALSE),"")</f>
        <v>Kennet Vale Champagne</v>
      </c>
      <c r="E27" s="35">
        <f>IF(SUMIF('DR (80)'!$A:$A,$A27,'DR (80)'!$D:$D)=0,"",SUMIF('DR (80)'!$A:$A,$A27,'DR (80)'!$D:$D))</f>
        <v>34.299999999999997</v>
      </c>
      <c r="F27" s="63">
        <f>IFERROR(VLOOKUP(A27,'SJ (80)'!A:D,4,FALSE),"")</f>
        <v>0</v>
      </c>
      <c r="G27" s="35">
        <f>IFERROR(VLOOKUP(A27,'XCT (80)'!A:D,4,FALSE),"")</f>
        <v>12</v>
      </c>
      <c r="H27" s="64">
        <v>4.38</v>
      </c>
      <c r="I27" s="63">
        <f>IFERROR(VLOOKUP(A27,'XC (80)'!A:B,2,FALSE),"")</f>
        <v>0</v>
      </c>
      <c r="J27" s="35">
        <f t="shared" si="0"/>
        <v>46.3</v>
      </c>
      <c r="K27" s="3">
        <f t="shared" si="1"/>
        <v>14</v>
      </c>
    </row>
    <row r="28" spans="1:11" x14ac:dyDescent="0.2">
      <c r="A28" s="62">
        <v>333</v>
      </c>
      <c r="B28" s="3" t="str">
        <f>IFERROR(VLOOKUP($A28,Entries!$A:$F,4,FALSE),"")</f>
        <v>Lauren Taylor</v>
      </c>
      <c r="C28" s="3" t="str">
        <f>IFERROR(VLOOKUP($A28,Entries!$A:$F,5,FALSE),"")</f>
        <v>Fundador</v>
      </c>
      <c r="D28" s="3" t="str">
        <f>IFERROR(VLOOKUP($A28,Entries!$A:$F,6,FALSE),"")</f>
        <v>Kennet Vale Champagne</v>
      </c>
      <c r="E28" s="35">
        <f>IF(SUMIF('DR (80)'!$A:$A,$A28,'DR (80)'!$D:$D)=0,"",SUMIF('DR (80)'!$A:$A,$A28,'DR (80)'!$D:$D))</f>
        <v>36.299999999999997</v>
      </c>
      <c r="F28" s="63">
        <f>IFERROR(VLOOKUP(A28,'SJ (80)'!A:D,4,FALSE),"")</f>
        <v>4</v>
      </c>
      <c r="G28" s="35">
        <f>IFERROR(VLOOKUP(A28,'XCT (80)'!A:D,4,FALSE),"")</f>
        <v>12.8</v>
      </c>
      <c r="H28" s="64">
        <v>4.4000000000000004</v>
      </c>
      <c r="I28" s="63">
        <f>IFERROR(VLOOKUP(A28,'XC (80)'!A:B,2,FALSE),"")</f>
        <v>0</v>
      </c>
      <c r="J28" s="35">
        <f t="shared" si="0"/>
        <v>53.099999999999994</v>
      </c>
      <c r="K28" s="3">
        <f t="shared" si="1"/>
        <v>22</v>
      </c>
    </row>
    <row r="29" spans="1:11" x14ac:dyDescent="0.2">
      <c r="A29" s="62">
        <v>334</v>
      </c>
      <c r="B29" s="3" t="str">
        <f>IFERROR(VLOOKUP($A29,Entries!$A:$F,4,FALSE),"")</f>
        <v>Brigit Graystone</v>
      </c>
      <c r="C29" s="3" t="str">
        <f>IFERROR(VLOOKUP($A29,Entries!$A:$F,5,FALSE),"")</f>
        <v>Maengwyn Jenni</v>
      </c>
      <c r="D29" s="3" t="str">
        <f>IFERROR(VLOOKUP($A29,Entries!$A:$F,6,FALSE),"")</f>
        <v>Swindon</v>
      </c>
      <c r="E29" s="35">
        <f>IF(SUMIF('DR (80)'!$A:$A,$A29,'DR (80)'!$D:$D)=0,"",SUMIF('DR (80)'!$A:$A,$A29,'DR (80)'!$D:$D))</f>
        <v>37.799999999999997</v>
      </c>
      <c r="F29" s="63">
        <f>IFERROR(VLOOKUP(A29,'SJ (80)'!A:D,4,FALSE),"")</f>
        <v>8</v>
      </c>
      <c r="G29" s="35">
        <f>IFERROR(VLOOKUP(A29,'XCT (80)'!A:D,4,FALSE),"")</f>
        <v>0</v>
      </c>
      <c r="H29" s="64">
        <f>IF(G29=0,SUMIF('XCT (80)'!A:A,$A29,'XCT (80)'!B:B),"")</f>
        <v>3.53</v>
      </c>
      <c r="I29" s="63" t="str">
        <f>IFERROR(VLOOKUP(A29,'XC (80)'!A:B,2,FALSE),"")</f>
        <v>E</v>
      </c>
      <c r="J29" s="35" t="str">
        <f t="shared" si="0"/>
        <v>E</v>
      </c>
      <c r="K29" s="3" t="str">
        <f t="shared" si="1"/>
        <v/>
      </c>
    </row>
    <row r="30" spans="1:11" x14ac:dyDescent="0.2">
      <c r="A30" s="62">
        <v>335</v>
      </c>
      <c r="B30" s="3" t="str">
        <f>IFERROR(VLOOKUP($A30,Entries!$A:$F,4,FALSE),"")</f>
        <v>Tamsyn Lay</v>
      </c>
      <c r="C30" s="3" t="str">
        <f>IFERROR(VLOOKUP($A30,Entries!$A:$F,5,FALSE),"")</f>
        <v>Indian Summer</v>
      </c>
      <c r="D30" s="3" t="str">
        <f>IFERROR(VLOOKUP($A30,Entries!$A:$F,6,FALSE),"")</f>
        <v>Swindon</v>
      </c>
      <c r="E30" s="35">
        <f>IF(SUMIF('DR (80)'!$A:$A,$A30,'DR (80)'!$D:$D)=0,"",SUMIF('DR (80)'!$A:$A,$A30,'DR (80)'!$D:$D))</f>
        <v>33.299999999999997</v>
      </c>
      <c r="F30" s="63">
        <f>IFERROR(VLOOKUP(A30,'SJ (80)'!A:D,4,FALSE),"")</f>
        <v>34</v>
      </c>
      <c r="G30" s="35">
        <f>IFERROR(VLOOKUP(A30,'XCT (80)'!A:D,4,FALSE),"")</f>
        <v>29.6</v>
      </c>
      <c r="H30" s="64">
        <v>5.22</v>
      </c>
      <c r="I30" s="63">
        <f>IFERROR(VLOOKUP(A30,'XC (80)'!A:B,2,FALSE),"")</f>
        <v>20</v>
      </c>
      <c r="J30" s="35">
        <f t="shared" si="0"/>
        <v>116.9</v>
      </c>
      <c r="K30" s="3">
        <f t="shared" si="1"/>
        <v>28</v>
      </c>
    </row>
    <row r="31" spans="1:11" x14ac:dyDescent="0.2">
      <c r="A31" s="62">
        <v>336</v>
      </c>
      <c r="B31" s="3" t="str">
        <f>IFERROR(VLOOKUP($A31,Entries!$A:$F,4,FALSE),"")</f>
        <v>Selina Hopkins</v>
      </c>
      <c r="C31" s="3" t="str">
        <f>IFERROR(VLOOKUP($A31,Entries!$A:$F,5,FALSE),"")</f>
        <v>Mores</v>
      </c>
      <c r="D31" s="3" t="str">
        <f>IFERROR(VLOOKUP($A31,Entries!$A:$F,6,FALSE),"")</f>
        <v>Cotswold Edge Diamonds</v>
      </c>
      <c r="E31" s="35">
        <f>IF(SUMIF('DR (80)'!$A:$A,$A31,'DR (80)'!$D:$D)=0,"",SUMIF('DR (80)'!$A:$A,$A31,'DR (80)'!$D:$D))</f>
        <v>38.5</v>
      </c>
      <c r="F31" s="63">
        <f>IFERROR(VLOOKUP(A31,'SJ (80)'!A:D,4,FALSE),"")</f>
        <v>86</v>
      </c>
      <c r="G31" s="35">
        <f>IFERROR(VLOOKUP(A31,'XCT (80)'!A:D,4,FALSE),"")</f>
        <v>24</v>
      </c>
      <c r="H31" s="64">
        <v>5.08</v>
      </c>
      <c r="I31" s="63">
        <f>IFERROR(VLOOKUP(A31,'XC (80)'!A:B,2,FALSE),"")</f>
        <v>0</v>
      </c>
      <c r="J31" s="35">
        <f t="shared" si="0"/>
        <v>148.5</v>
      </c>
      <c r="K31" s="3">
        <f t="shared" si="1"/>
        <v>29</v>
      </c>
    </row>
    <row r="32" spans="1:11" x14ac:dyDescent="0.2">
      <c r="A32" s="62">
        <v>337</v>
      </c>
      <c r="B32" s="3" t="str">
        <f>IFERROR(VLOOKUP($A32,Entries!$A:$F,4,FALSE),"")</f>
        <v>Helen Roe</v>
      </c>
      <c r="C32" s="3" t="str">
        <f>IFERROR(VLOOKUP($A32,Entries!$A:$F,5,FALSE),"")</f>
        <v>Well Bank</v>
      </c>
      <c r="D32" s="3" t="str">
        <f>IFERROR(VLOOKUP($A32,Entries!$A:$F,6,FALSE),"")</f>
        <v>Cotswold Edge Diamonds</v>
      </c>
      <c r="E32" s="35">
        <f>IF(SUMIF('DR (80)'!$A:$A,$A32,'DR (80)'!$D:$D)=0,"",SUMIF('DR (80)'!$A:$A,$A32,'DR (80)'!$D:$D))</f>
        <v>40.299999999999997</v>
      </c>
      <c r="F32" s="63">
        <f>IFERROR(VLOOKUP(A32,'SJ (80)'!A:D,4,FALSE),"")</f>
        <v>14</v>
      </c>
      <c r="G32" s="35">
        <f>IFERROR(VLOOKUP(A32,'XCT (80)'!A:D,4,FALSE),"")</f>
        <v>28</v>
      </c>
      <c r="H32" s="64">
        <v>5.18</v>
      </c>
      <c r="I32" s="63">
        <f>IFERROR(VLOOKUP(A32,'XC (80)'!A:B,2,FALSE),"")</f>
        <v>0</v>
      </c>
      <c r="J32" s="35">
        <f t="shared" si="0"/>
        <v>82.3</v>
      </c>
      <c r="K32" s="3">
        <f t="shared" si="1"/>
        <v>25</v>
      </c>
    </row>
    <row r="33" spans="1:11" x14ac:dyDescent="0.2">
      <c r="A33" s="62">
        <v>338</v>
      </c>
      <c r="B33" s="3" t="str">
        <f>IFERROR(VLOOKUP($A33,Entries!$A:$F,4,FALSE),"")</f>
        <v>Georgina Bryce</v>
      </c>
      <c r="C33" s="3" t="str">
        <f>IFERROR(VLOOKUP($A33,Entries!$A:$F,5,FALSE),"")</f>
        <v>Trefaldwyn Dylan</v>
      </c>
      <c r="D33" s="3" t="str">
        <f>IFERROR(VLOOKUP($A33,Entries!$A:$F,6,FALSE),"")</f>
        <v>Bath</v>
      </c>
      <c r="E33" s="35">
        <f>IF(SUMIF('DR (80)'!$A:$A,$A33,'DR (80)'!$D:$D)=0,"",SUMIF('DR (80)'!$A:$A,$A33,'DR (80)'!$D:$D))</f>
        <v>28.5</v>
      </c>
      <c r="F33" s="63">
        <f>IFERROR(VLOOKUP(A33,'SJ (80)'!A:D,4,FALSE),"")</f>
        <v>0</v>
      </c>
      <c r="G33" s="35">
        <f>IFERROR(VLOOKUP(A33,'XCT (80)'!A:D,4,FALSE),"")</f>
        <v>0</v>
      </c>
      <c r="H33" s="64">
        <f>IF(G33=0,SUMIF('XCT (80)'!A:A,$A33,'XCT (80)'!B:B),"")</f>
        <v>3.57</v>
      </c>
      <c r="I33" s="63">
        <f>IFERROR(VLOOKUP(A33,'XC (80)'!A:B,2,FALSE),"")</f>
        <v>0</v>
      </c>
      <c r="J33" s="35">
        <f t="shared" si="0"/>
        <v>28.5</v>
      </c>
      <c r="K33" s="3">
        <f t="shared" si="1"/>
        <v>1</v>
      </c>
    </row>
    <row r="34" spans="1:11" x14ac:dyDescent="0.2">
      <c r="A34" s="62">
        <v>339</v>
      </c>
      <c r="B34" s="3" t="str">
        <f>IFERROR(VLOOKUP($A34,Entries!$A:$F,4,FALSE),"")</f>
        <v>Hannah Barnes</v>
      </c>
      <c r="C34" s="3" t="str">
        <f>IFERROR(VLOOKUP($A34,Entries!$A:$F,5,FALSE),"")</f>
        <v>Brock</v>
      </c>
      <c r="D34" s="3" t="str">
        <f>IFERROR(VLOOKUP($A34,Entries!$A:$F,6,FALSE),"")</f>
        <v>Bath</v>
      </c>
      <c r="E34" s="35">
        <f>IF(SUMIF('DR (80)'!$A:$A,$A34,'DR (80)'!$D:$D)=0,"",SUMIF('DR (80)'!$A:$A,$A34,'DR (80)'!$D:$D))</f>
        <v>36.299999999999997</v>
      </c>
      <c r="F34" s="63">
        <f>IFERROR(VLOOKUP(A34,'SJ (80)'!A:D,4,FALSE),"")</f>
        <v>0</v>
      </c>
      <c r="G34" s="35">
        <f>IFERROR(VLOOKUP(A34,'XCT (80)'!A:D,4,FALSE),"")</f>
        <v>0</v>
      </c>
      <c r="H34" s="64">
        <f>IF(G34=0,SUMIF('XCT (80)'!A:A,$A34,'XCT (80)'!B:B),"")</f>
        <v>4.0599999999999996</v>
      </c>
      <c r="I34" s="63">
        <f>IFERROR(VLOOKUP(A34,'XC (80)'!A:B,2,FALSE),"")</f>
        <v>0</v>
      </c>
      <c r="J34" s="35">
        <f t="shared" si="0"/>
        <v>36.299999999999997</v>
      </c>
      <c r="K34" s="3">
        <f t="shared" si="1"/>
        <v>5</v>
      </c>
    </row>
    <row r="35" spans="1:11" x14ac:dyDescent="0.2">
      <c r="A35" s="62">
        <v>340</v>
      </c>
      <c r="B35" s="3" t="str">
        <f>IFERROR(VLOOKUP($A35,Entries!$A:$F,4,FALSE),"")</f>
        <v>Charlotte Alford</v>
      </c>
      <c r="C35" s="3" t="str">
        <f>IFERROR(VLOOKUP($A35,Entries!$A:$F,5,FALSE),"")</f>
        <v>Silhouet</v>
      </c>
      <c r="D35" s="3" t="str">
        <f>IFERROR(VLOOKUP($A35,Entries!$A:$F,6,FALSE),"")</f>
        <v>Veteran Horse</v>
      </c>
      <c r="E35" s="35">
        <f>IF(SUMIF('DR (80)'!$A:$A,$A35,'DR (80)'!$D:$D)=0,"",SUMIF('DR (80)'!$A:$A,$A35,'DR (80)'!$D:$D))</f>
        <v>25</v>
      </c>
      <c r="F35" s="63">
        <f>IFERROR(VLOOKUP(A35,'SJ (80)'!A:D,4,FALSE),"")</f>
        <v>0</v>
      </c>
      <c r="G35" s="35">
        <f>IFERROR(VLOOKUP(A35,'XCT (80)'!A:D,4,FALSE),"")</f>
        <v>14.4</v>
      </c>
      <c r="H35" s="64">
        <v>4.4400000000000004</v>
      </c>
      <c r="I35" s="63">
        <f>IFERROR(VLOOKUP(A35,'XC (80)'!A:B,2,FALSE),"")</f>
        <v>0</v>
      </c>
      <c r="J35" s="35">
        <f t="shared" si="0"/>
        <v>39.4</v>
      </c>
      <c r="K35" s="3">
        <f t="shared" si="1"/>
        <v>10</v>
      </c>
    </row>
    <row r="36" spans="1:11" x14ac:dyDescent="0.2">
      <c r="A36" s="62">
        <v>341</v>
      </c>
      <c r="B36" s="3" t="str">
        <f>IFERROR(VLOOKUP($A36,Entries!$A:$F,4,FALSE),"")</f>
        <v>Annabel Hurlow</v>
      </c>
      <c r="C36" s="3" t="str">
        <f>IFERROR(VLOOKUP($A36,Entries!$A:$F,5,FALSE),"")</f>
        <v>Elliot's Star</v>
      </c>
      <c r="D36" s="3" t="str">
        <f>IFERROR(VLOOKUP($A36,Entries!$A:$F,6,FALSE),"")</f>
        <v>Veteran Horse</v>
      </c>
      <c r="E36" s="35">
        <f>IF(SUMIF('DR (80)'!$A:$A,$A36,'DR (80)'!$D:$D)=0,"",SUMIF('DR (80)'!$A:$A,$A36,'DR (80)'!$D:$D))</f>
        <v>37.299999999999997</v>
      </c>
      <c r="F36" s="63">
        <f>IFERROR(VLOOKUP(A36,'SJ (80)'!A:D,4,FALSE),"")</f>
        <v>0</v>
      </c>
      <c r="G36" s="35">
        <f>IFERROR(VLOOKUP(A36,'XCT (80)'!A:D,4,FALSE),"")</f>
        <v>0</v>
      </c>
      <c r="H36" s="64">
        <f>IF(G36=0,SUMIF('XCT (80)'!A:A,$A36,'XCT (80)'!B:B),"")</f>
        <v>3.53</v>
      </c>
      <c r="I36" s="63">
        <f>IFERROR(VLOOKUP(A36,'XC (80)'!A:B,2,FALSE),"")</f>
        <v>0</v>
      </c>
      <c r="J36" s="35">
        <f t="shared" si="0"/>
        <v>37.299999999999997</v>
      </c>
      <c r="K36" s="3">
        <f t="shared" si="1"/>
        <v>6</v>
      </c>
    </row>
    <row r="37" spans="1:11" x14ac:dyDescent="0.2">
      <c r="A37" s="62">
        <v>342</v>
      </c>
      <c r="B37" s="3" t="str">
        <f>IFERROR(VLOOKUP($A37,Entries!$A:$F,4,FALSE),"")</f>
        <v>Annette Sawyer</v>
      </c>
      <c r="C37" s="3" t="str">
        <f>IFERROR(VLOOKUP($A37,Entries!$A:$F,5,FALSE),"")</f>
        <v>Roxy</v>
      </c>
      <c r="D37" s="3" t="str">
        <f>IFERROR(VLOOKUP($A37,Entries!$A:$F,6,FALSE),"")</f>
        <v>Bath</v>
      </c>
      <c r="E37" s="35">
        <f>IF(SUMIF('DR (80)'!$A:$A,$A37,'DR (80)'!$D:$D)=0,"",SUMIF('DR (80)'!$A:$A,$A37,'DR (80)'!$D:$D))</f>
        <v>35</v>
      </c>
      <c r="F37" s="63">
        <f>IFERROR(VLOOKUP(A37,'SJ (80)'!A:D,4,FALSE),"")</f>
        <v>15</v>
      </c>
      <c r="G37" s="35">
        <f>IFERROR(VLOOKUP(A37,'XCT (80)'!A:D,4,FALSE),"")</f>
        <v>0</v>
      </c>
      <c r="H37" s="64">
        <f>IF(G37=0,SUMIF('XCT (80)'!A:A,$A37,'XCT (80)'!B:B),"")</f>
        <v>4.05</v>
      </c>
      <c r="I37" s="63">
        <f>IFERROR(VLOOKUP(A37,'XC (80)'!A:B,2,FALSE),"")</f>
        <v>0</v>
      </c>
      <c r="J37" s="35">
        <f t="shared" si="0"/>
        <v>50</v>
      </c>
      <c r="K37" s="3">
        <f t="shared" si="1"/>
        <v>19</v>
      </c>
    </row>
    <row r="38" spans="1:11" x14ac:dyDescent="0.2">
      <c r="A38" s="62">
        <v>343</v>
      </c>
      <c r="B38" s="3" t="str">
        <f>IFERROR(VLOOKUP($A38,Entries!$A:$F,4,FALSE),"")</f>
        <v>*space*</v>
      </c>
      <c r="C38" s="3">
        <f>IFERROR(VLOOKUP($A38,Entries!$A:$F,5,FALSE),"")</f>
        <v>0</v>
      </c>
      <c r="D38" s="3" t="str">
        <f>IFERROR(VLOOKUP($A38,Entries!$A:$F,6,FALSE),"")</f>
        <v>Kings Leaze</v>
      </c>
      <c r="E38" s="35" t="s">
        <v>589</v>
      </c>
      <c r="F38" s="63" t="s">
        <v>589</v>
      </c>
      <c r="G38" s="35" t="s">
        <v>589</v>
      </c>
      <c r="H38" s="64" t="s">
        <v>589</v>
      </c>
      <c r="I38" s="63" t="s">
        <v>589</v>
      </c>
      <c r="J38" s="35" t="s">
        <v>589</v>
      </c>
      <c r="K38" s="3" t="str">
        <f t="shared" si="1"/>
        <v/>
      </c>
    </row>
  </sheetData>
  <conditionalFormatting sqref="A6:A15">
    <cfRule type="expression" dxfId="56" priority="2">
      <formula>A6=""</formula>
    </cfRule>
  </conditionalFormatting>
  <conditionalFormatting sqref="A16:A38">
    <cfRule type="expression" dxfId="55" priority="1">
      <formula>A16=""</formula>
    </cfRule>
  </conditionalFormatting>
  <pageMargins left="0.70866141732283472" right="0.70866141732283472" top="0.74803149606299213" bottom="0.74803149606299213" header="0.31496062992125984" footer="0.31496062992125984"/>
  <pageSetup paperSize="8" scale="1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3" zoomScale="90" zoomScaleNormal="90" workbookViewId="0">
      <pane ySplit="3" topLeftCell="A21" activePane="bottomLeft" state="frozen"/>
      <selection activeCell="A3" sqref="A3"/>
      <selection pane="bottomLeft" activeCell="E39" sqref="E39"/>
    </sheetView>
  </sheetViews>
  <sheetFormatPr defaultColWidth="9.140625" defaultRowHeight="14.25" outlineLevelRow="1" x14ac:dyDescent="0.2"/>
  <cols>
    <col min="1" max="1" width="12.85546875" style="30" customWidth="1"/>
    <col min="2" max="4" width="24.7109375" style="30" customWidth="1"/>
    <col min="5" max="5" width="9.85546875" style="39" customWidth="1"/>
    <col min="6" max="6" width="9.140625" style="1"/>
    <col min="7" max="16384" width="9.140625" style="30"/>
  </cols>
  <sheetData>
    <row r="1" spans="1:11" hidden="1" outlineLevel="1" x14ac:dyDescent="0.2">
      <c r="G1" s="30" t="s">
        <v>15</v>
      </c>
    </row>
    <row r="2" spans="1:11" hidden="1" outlineLevel="1" x14ac:dyDescent="0.2">
      <c r="F2" s="30"/>
    </row>
    <row r="3" spans="1:11" ht="18" collapsed="1" x14ac:dyDescent="0.25">
      <c r="A3" s="60" t="s">
        <v>554</v>
      </c>
      <c r="F3" s="30"/>
    </row>
    <row r="4" spans="1:11" ht="4.5" customHeight="1" x14ac:dyDescent="0.2">
      <c r="F4" s="30"/>
    </row>
    <row r="5" spans="1:11" s="29" customFormat="1" ht="15" x14ac:dyDescent="0.25">
      <c r="A5" s="32" t="s">
        <v>23</v>
      </c>
      <c r="B5" s="32" t="s">
        <v>1</v>
      </c>
      <c r="C5" s="32" t="s">
        <v>2</v>
      </c>
      <c r="D5" s="32" t="s">
        <v>61</v>
      </c>
      <c r="E5" s="61" t="s">
        <v>11</v>
      </c>
      <c r="F5" s="32" t="s">
        <v>9</v>
      </c>
      <c r="G5" s="32" t="s">
        <v>12</v>
      </c>
      <c r="H5" s="32" t="s">
        <v>16</v>
      </c>
      <c r="I5" s="32" t="s">
        <v>13</v>
      </c>
      <c r="J5" s="32" t="s">
        <v>10</v>
      </c>
      <c r="K5" s="32" t="s">
        <v>14</v>
      </c>
    </row>
    <row r="6" spans="1:11" x14ac:dyDescent="0.2">
      <c r="A6" s="62">
        <v>351</v>
      </c>
      <c r="B6" s="3" t="str">
        <f>IFERROR(VLOOKUP($A6,Entries!$A:$F,4,FALSE),"")</f>
        <v>Charlotte Alford</v>
      </c>
      <c r="C6" s="3" t="str">
        <f>IFERROR(VLOOKUP($A6,Entries!$A:$F,5,FALSE),"")</f>
        <v>Josie</v>
      </c>
      <c r="D6" s="3" t="str">
        <f>IFERROR(VLOOKUP($A6,Entries!$A:$F,6,FALSE),"")</f>
        <v>Veteran Horse</v>
      </c>
      <c r="E6" s="35">
        <f>IF(SUMIF('DR (80)'!$A:$A,$A6,'DR (80)'!$D:$D)=0,"",SUMIF('DR (80)'!$A:$A,$A6,'DR (80)'!$D:$D))</f>
        <v>31.8</v>
      </c>
      <c r="F6" s="63">
        <f>IFERROR(VLOOKUP(A6,'SJ (80)'!A:D,4,FALSE),"")</f>
        <v>8</v>
      </c>
      <c r="G6" s="35">
        <f>IFERROR(VLOOKUP(A6,'XCT (80)'!A:D,4,FALSE),"")</f>
        <v>13.6</v>
      </c>
      <c r="H6" s="64">
        <v>4.42</v>
      </c>
      <c r="I6" s="63">
        <f>IFERROR(VLOOKUP(A6,'XC (80)'!A:B,2,FALSE),"")</f>
        <v>0</v>
      </c>
      <c r="J6" s="35">
        <f>IF(F6="E","E",IF(I6="E","E",IF(F6="R","R",IF(I6="R","R",SUM(E6:F6,I6)+IF(G6="",0,IF(G6&gt;0,G6,-G6))))))</f>
        <v>53.4</v>
      </c>
      <c r="K6" s="3">
        <f>IFERROR(RANK(J6,J$6:J$37,1),"")</f>
        <v>19</v>
      </c>
    </row>
    <row r="7" spans="1:11" x14ac:dyDescent="0.2">
      <c r="A7" s="62">
        <v>352</v>
      </c>
      <c r="B7" s="3" t="str">
        <f>IFERROR(VLOOKUP($A7,Entries!$A:$F,4,FALSE),"")</f>
        <v>Becky Warner</v>
      </c>
      <c r="C7" s="3" t="str">
        <f>IFERROR(VLOOKUP($A7,Entries!$A:$F,5,FALSE),"")</f>
        <v>Clugherboy Dreamer</v>
      </c>
      <c r="D7" s="3" t="str">
        <f>IFERROR(VLOOKUP($A7,Entries!$A:$F,6,FALSE),"")</f>
        <v>Wessex Gold Shiraz</v>
      </c>
      <c r="E7" s="35">
        <f>IF(SUMIF('DR (80)'!$A:$A,$A7,'DR (80)'!$D:$D)=0,"",SUMIF('DR (80)'!$A:$A,$A7,'DR (80)'!$D:$D))</f>
        <v>33</v>
      </c>
      <c r="F7" s="63">
        <f>IFERROR(VLOOKUP(A7,'SJ (80)'!A:D,4,FALSE),"")</f>
        <v>5</v>
      </c>
      <c r="G7" s="35">
        <f>IFERROR(VLOOKUP(A7,'XCT (80)'!A:D,4,FALSE),"")</f>
        <v>10.8</v>
      </c>
      <c r="H7" s="64">
        <v>4.3499999999999996</v>
      </c>
      <c r="I7" s="63">
        <f>IFERROR(VLOOKUP(A7,'XC (80)'!A:B,2,FALSE),"")</f>
        <v>0</v>
      </c>
      <c r="J7" s="35">
        <f t="shared" ref="J7:J37" si="0">IF(F7="E","E",IF(I7="E","E",IF(F7="R","R",IF(I7="R","R",SUM(E7:F7,I7)+IF(G7="",0,IF(G7&gt;0,G7,-G7))))))</f>
        <v>48.8</v>
      </c>
      <c r="K7" s="3">
        <f t="shared" ref="K7:K37" si="1">IFERROR(RANK(J7,J$6:J$37,1),"")</f>
        <v>16</v>
      </c>
    </row>
    <row r="8" spans="1:11" x14ac:dyDescent="0.2">
      <c r="A8" s="62">
        <v>353</v>
      </c>
      <c r="B8" s="3" t="str">
        <f>IFERROR(VLOOKUP($A8,Entries!$A:$F,4,FALSE),"")</f>
        <v>Kathy Hancox</v>
      </c>
      <c r="C8" s="3" t="str">
        <f>IFERROR(VLOOKUP($A8,Entries!$A:$F,5,FALSE),"")</f>
        <v>Orions Charlie Thunder</v>
      </c>
      <c r="D8" s="3" t="str">
        <f>IFERROR(VLOOKUP($A8,Entries!$A:$F,6,FALSE),"")</f>
        <v>Wessex Gold Shiraz</v>
      </c>
      <c r="E8" s="35">
        <f>IF(SUMIF('DR (80)'!$A:$A,$A8,'DR (80)'!$D:$D)=0,"",SUMIF('DR (80)'!$A:$A,$A8,'DR (80)'!$D:$D))</f>
        <v>41.3</v>
      </c>
      <c r="F8" s="63">
        <f>IFERROR(VLOOKUP(A8,'SJ (80)'!A:D,4,FALSE),"")</f>
        <v>0</v>
      </c>
      <c r="G8" s="35">
        <f>IFERROR(VLOOKUP(A8,'XCT (80)'!A:D,4,FALSE),"")</f>
        <v>6.8</v>
      </c>
      <c r="H8" s="64">
        <v>4.25</v>
      </c>
      <c r="I8" s="63" t="str">
        <f>IFERROR(VLOOKUP(A8,'XC (80)'!A:B,2,FALSE),"")</f>
        <v>E</v>
      </c>
      <c r="J8" s="35" t="str">
        <f t="shared" si="0"/>
        <v>E</v>
      </c>
      <c r="K8" s="3" t="str">
        <f t="shared" si="1"/>
        <v/>
      </c>
    </row>
    <row r="9" spans="1:11" x14ac:dyDescent="0.2">
      <c r="A9" s="62">
        <v>354</v>
      </c>
      <c r="B9" s="3" t="str">
        <f>IFERROR(VLOOKUP($A9,Entries!$A:$F,4,FALSE),"")</f>
        <v>Cathie Jenkinson</v>
      </c>
      <c r="C9" s="3" t="str">
        <f>IFERROR(VLOOKUP($A9,Entries!$A:$F,5,FALSE),"")</f>
        <v>Polish Carnival</v>
      </c>
      <c r="D9" s="3" t="str">
        <f>IFERROR(VLOOKUP($A9,Entries!$A:$F,6,FALSE),"")</f>
        <v>Kings Leaze</v>
      </c>
      <c r="E9" s="35">
        <f>IF(SUMIF('DR (80)'!$A:$A,$A9,'DR (80)'!$D:$D)=0,"",SUMIF('DR (80)'!$A:$A,$A9,'DR (80)'!$D:$D))</f>
        <v>31.8</v>
      </c>
      <c r="F9" s="63">
        <f>IFERROR(VLOOKUP(A9,'SJ (80)'!A:D,4,FALSE),"")</f>
        <v>9</v>
      </c>
      <c r="G9" s="35">
        <f>IFERROR(VLOOKUP(A9,'XCT (80)'!A:D,4,FALSE),"")</f>
        <v>7.2</v>
      </c>
      <c r="H9" s="64">
        <v>4.26</v>
      </c>
      <c r="I9" s="63">
        <f>IFERROR(VLOOKUP(A9,'XC (80)'!A:B,2,FALSE),"")</f>
        <v>0</v>
      </c>
      <c r="J9" s="35">
        <f t="shared" si="0"/>
        <v>48</v>
      </c>
      <c r="K9" s="3">
        <f t="shared" si="1"/>
        <v>15</v>
      </c>
    </row>
    <row r="10" spans="1:11" x14ac:dyDescent="0.2">
      <c r="A10" s="62">
        <v>355</v>
      </c>
      <c r="B10" s="3" t="str">
        <f>IFERROR(VLOOKUP($A10,Entries!$A:$F,4,FALSE),"")</f>
        <v>Suzie Cleveland</v>
      </c>
      <c r="C10" s="3" t="str">
        <f>IFERROR(VLOOKUP($A10,Entries!$A:$F,5,FALSE),"")</f>
        <v>Harold</v>
      </c>
      <c r="D10" s="3" t="str">
        <f>IFERROR(VLOOKUP($A10,Entries!$A:$F,6,FALSE),"")</f>
        <v>Kings Leaze</v>
      </c>
      <c r="E10" s="35">
        <f>IF(SUMIF('DR (80)'!$A:$A,$A10,'DR (80)'!$D:$D)=0,"",SUMIF('DR (80)'!$A:$A,$A10,'DR (80)'!$D:$D))</f>
        <v>34</v>
      </c>
      <c r="F10" s="63">
        <f>IFERROR(VLOOKUP(A10,'SJ (80)'!A:D,4,FALSE),"")</f>
        <v>0</v>
      </c>
      <c r="G10" s="35">
        <f>IFERROR(VLOOKUP(A10,'XCT (80)'!A:D,4,FALSE),"")</f>
        <v>8.4</v>
      </c>
      <c r="H10" s="64">
        <v>4.29</v>
      </c>
      <c r="I10" s="63">
        <f>IFERROR(VLOOKUP(A10,'XC (80)'!A:B,2,FALSE),"")</f>
        <v>0</v>
      </c>
      <c r="J10" s="35">
        <f t="shared" si="0"/>
        <v>42.4</v>
      </c>
      <c r="K10" s="3">
        <f t="shared" si="1"/>
        <v>11</v>
      </c>
    </row>
    <row r="11" spans="1:11" x14ac:dyDescent="0.2">
      <c r="A11" s="62">
        <v>356</v>
      </c>
      <c r="B11" s="3" t="str">
        <f>IFERROR(VLOOKUP($A11,Entries!$A:$F,4,FALSE),"")</f>
        <v>Nikki Aitchison</v>
      </c>
      <c r="C11" s="3" t="str">
        <f>IFERROR(VLOOKUP($A11,Entries!$A:$F,5,FALSE),"")</f>
        <v>Calisco Midnight</v>
      </c>
      <c r="D11" s="3" t="str">
        <f>IFERROR(VLOOKUP($A11,Entries!$A:$F,6,FALSE),"")</f>
        <v>Kings Leaze</v>
      </c>
      <c r="E11" s="35">
        <f>IF(SUMIF('DR (80)'!$A:$A,$A11,'DR (80)'!$D:$D)=0,"",SUMIF('DR (80)'!$A:$A,$A11,'DR (80)'!$D:$D))</f>
        <v>32.5</v>
      </c>
      <c r="F11" s="63">
        <f>IFERROR(VLOOKUP(A11,'SJ (80)'!A:D,4,FALSE),"")</f>
        <v>8</v>
      </c>
      <c r="G11" s="35">
        <f>IFERROR(VLOOKUP(A11,'XCT (80)'!A:D,4,FALSE),"")</f>
        <v>16.8</v>
      </c>
      <c r="H11" s="64">
        <v>4.5</v>
      </c>
      <c r="I11" s="63">
        <f>IFERROR(VLOOKUP(A11,'XC (80)'!A:B,2,FALSE),"")</f>
        <v>0</v>
      </c>
      <c r="J11" s="35">
        <f t="shared" si="0"/>
        <v>57.3</v>
      </c>
      <c r="K11" s="3">
        <f t="shared" si="1"/>
        <v>21</v>
      </c>
    </row>
    <row r="12" spans="1:11" x14ac:dyDescent="0.2">
      <c r="A12" s="62">
        <v>357</v>
      </c>
      <c r="B12" s="3" t="str">
        <f>IFERROR(VLOOKUP($A12,Entries!$A:$F,4,FALSE),"")</f>
        <v>Kelly Yeoman</v>
      </c>
      <c r="C12" s="3" t="str">
        <f>IFERROR(VLOOKUP($A12,Entries!$A:$F,5,FALSE),"")</f>
        <v>Shann</v>
      </c>
      <c r="D12" s="3" t="str">
        <f>IFERROR(VLOOKUP($A12,Entries!$A:$F,6,FALSE),"")</f>
        <v>Severn Vale</v>
      </c>
      <c r="E12" s="35">
        <f>IF(SUMIF('DR (80)'!$A:$A,$A12,'DR (80)'!$D:$D)=0,"",SUMIF('DR (80)'!$A:$A,$A12,'DR (80)'!$D:$D))</f>
        <v>41</v>
      </c>
      <c r="F12" s="63">
        <f>IFERROR(VLOOKUP(A12,'SJ (80)'!A:D,4,FALSE),"")</f>
        <v>4</v>
      </c>
      <c r="G12" s="35">
        <f>IFERROR(VLOOKUP(A12,'XCT (80)'!A:D,4,FALSE),"")</f>
        <v>4</v>
      </c>
      <c r="H12" s="64">
        <v>4.18</v>
      </c>
      <c r="I12" s="63" t="str">
        <f>IFERROR(VLOOKUP(A12,'XC (80)'!A:B,2,FALSE),"")</f>
        <v>E</v>
      </c>
      <c r="J12" s="35" t="str">
        <f t="shared" si="0"/>
        <v>E</v>
      </c>
      <c r="K12" s="3" t="str">
        <f t="shared" si="1"/>
        <v/>
      </c>
    </row>
    <row r="13" spans="1:11" x14ac:dyDescent="0.2">
      <c r="A13" s="62">
        <v>358</v>
      </c>
      <c r="B13" s="3" t="str">
        <f>IFERROR(VLOOKUP($A13,Entries!$A:$F,4,FALSE),"")</f>
        <v>Lisa North</v>
      </c>
      <c r="C13" s="3" t="str">
        <f>IFERROR(VLOOKUP($A13,Entries!$A:$F,5,FALSE),"")</f>
        <v>Ballymartin Prince</v>
      </c>
      <c r="D13" s="3" t="str">
        <f>IFERROR(VLOOKUP($A13,Entries!$A:$F,6,FALSE),"")</f>
        <v>Severn Vale</v>
      </c>
      <c r="E13" s="35">
        <f>IF(SUMIF('DR (80)'!$A:$A,$A13,'DR (80)'!$D:$D)=0,"",SUMIF('DR (80)'!$A:$A,$A13,'DR (80)'!$D:$D))</f>
        <v>32.5</v>
      </c>
      <c r="F13" s="63">
        <f>IFERROR(VLOOKUP(A13,'SJ (80)'!A:D,4,FALSE),"")</f>
        <v>12</v>
      </c>
      <c r="G13" s="35">
        <f>IFERROR(VLOOKUP(A13,'XCT (80)'!A:D,4,FALSE),"")</f>
        <v>16.399999999999999</v>
      </c>
      <c r="H13" s="64">
        <v>4.49</v>
      </c>
      <c r="I13" s="63">
        <f>IFERROR(VLOOKUP(A13,'XC (80)'!A:B,2,FALSE),"")</f>
        <v>0</v>
      </c>
      <c r="J13" s="35">
        <f t="shared" si="0"/>
        <v>60.9</v>
      </c>
      <c r="K13" s="3">
        <f t="shared" si="1"/>
        <v>23</v>
      </c>
    </row>
    <row r="14" spans="1:11" x14ac:dyDescent="0.2">
      <c r="A14" s="62">
        <v>359</v>
      </c>
      <c r="B14" s="3" t="str">
        <f>IFERROR(VLOOKUP($A14,Entries!$A:$F,4,FALSE),"")</f>
        <v>Sharon Robbins</v>
      </c>
      <c r="C14" s="3" t="str">
        <f>IFERROR(VLOOKUP($A14,Entries!$A:$F,5,FALSE),"")</f>
        <v>Stillwater Cove</v>
      </c>
      <c r="D14" s="3" t="str">
        <f>IFERROR(VLOOKUP($A14,Entries!$A:$F,6,FALSE),"")</f>
        <v>VWH Tigers</v>
      </c>
      <c r="E14" s="35">
        <f>IF(SUMIF('DR (80)'!$A:$A,$A14,'DR (80)'!$D:$D)=0,"",SUMIF('DR (80)'!$A:$A,$A14,'DR (80)'!$D:$D))</f>
        <v>45.8</v>
      </c>
      <c r="F14" s="63">
        <f>IFERROR(VLOOKUP(A14,'SJ (80)'!A:D,4,FALSE),"")</f>
        <v>0</v>
      </c>
      <c r="G14" s="35">
        <f>IFERROR(VLOOKUP(A14,'XCT (80)'!A:D,4,FALSE),"")</f>
        <v>0</v>
      </c>
      <c r="H14" s="64">
        <f>IF(G14=0,SUMIF('XCT (80)'!A:A,$A14,'XCT (80)'!B:B),"")</f>
        <v>3.59</v>
      </c>
      <c r="I14" s="63">
        <f>IFERROR(VLOOKUP(A14,'XC (80)'!A:B,2,FALSE),"")</f>
        <v>0</v>
      </c>
      <c r="J14" s="35">
        <f t="shared" si="0"/>
        <v>45.8</v>
      </c>
      <c r="K14" s="3">
        <f t="shared" si="1"/>
        <v>14</v>
      </c>
    </row>
    <row r="15" spans="1:11" x14ac:dyDescent="0.2">
      <c r="A15" s="62">
        <v>360</v>
      </c>
      <c r="B15" s="3" t="str">
        <f>IFERROR(VLOOKUP($A15,Entries!$A:$F,4,FALSE),"")</f>
        <v>Judith Wilson</v>
      </c>
      <c r="C15" s="3" t="str">
        <f>IFERROR(VLOOKUP($A15,Entries!$A:$F,5,FALSE),"")</f>
        <v>Rio Sanchez</v>
      </c>
      <c r="D15" s="3" t="str">
        <f>IFERROR(VLOOKUP($A15,Entries!$A:$F,6,FALSE),"")</f>
        <v>VWH Lions</v>
      </c>
      <c r="E15" s="35">
        <f>IF(SUMIF('DR (80)'!$A:$A,$A15,'DR (80)'!$D:$D)=0,"",SUMIF('DR (80)'!$A:$A,$A15,'DR (80)'!$D:$D))</f>
        <v>34.299999999999997</v>
      </c>
      <c r="F15" s="63">
        <f>IFERROR(VLOOKUP(A15,'SJ (80)'!A:D,4,FALSE),"")</f>
        <v>4</v>
      </c>
      <c r="G15" s="35">
        <f>IFERROR(VLOOKUP(A15,'XCT (80)'!A:D,4,FALSE),"")</f>
        <v>0</v>
      </c>
      <c r="H15" s="64">
        <f>IF(G15=0,SUMIF('XCT (80)'!A:A,$A15,'XCT (80)'!B:B),"")</f>
        <v>4.04</v>
      </c>
      <c r="I15" s="63">
        <f>IFERROR(VLOOKUP(A15,'XC (80)'!A:B,2,FALSE),"")</f>
        <v>0</v>
      </c>
      <c r="J15" s="35">
        <f t="shared" si="0"/>
        <v>38.299999999999997</v>
      </c>
      <c r="K15" s="3">
        <f t="shared" si="1"/>
        <v>7</v>
      </c>
    </row>
    <row r="16" spans="1:11" x14ac:dyDescent="0.2">
      <c r="A16" s="62">
        <v>361</v>
      </c>
      <c r="B16" s="3" t="str">
        <f>IFERROR(VLOOKUP($A16,Entries!$A:$F,4,FALSE),"")</f>
        <v>Megan Goff</v>
      </c>
      <c r="C16" s="3" t="str">
        <f>IFERROR(VLOOKUP($A16,Entries!$A:$F,5,FALSE),"")</f>
        <v>Cheeko</v>
      </c>
      <c r="D16" s="3" t="str">
        <f>IFERROR(VLOOKUP($A16,Entries!$A:$F,6,FALSE),"")</f>
        <v>VWH Tigers</v>
      </c>
      <c r="E16" s="35">
        <f>IF(SUMIF('DR (80)'!$A:$A,$A16,'DR (80)'!$D:$D)=0,"",SUMIF('DR (80)'!$A:$A,$A16,'DR (80)'!$D:$D))</f>
        <v>39</v>
      </c>
      <c r="F16" s="63">
        <f>IFERROR(VLOOKUP(A16,'SJ (80)'!A:D,4,FALSE),"")</f>
        <v>4</v>
      </c>
      <c r="G16" s="35">
        <f>IFERROR(VLOOKUP(A16,'XCT (80)'!A:D,4,FALSE),"")</f>
        <v>16</v>
      </c>
      <c r="H16" s="64">
        <v>4.4800000000000004</v>
      </c>
      <c r="I16" s="63" t="str">
        <f>IFERROR(VLOOKUP(A16,'XC (80)'!A:B,2,FALSE),"")</f>
        <v>E</v>
      </c>
      <c r="J16" s="35" t="str">
        <f t="shared" si="0"/>
        <v>E</v>
      </c>
      <c r="K16" s="3" t="str">
        <f t="shared" si="1"/>
        <v/>
      </c>
    </row>
    <row r="17" spans="1:11" x14ac:dyDescent="0.2">
      <c r="A17" s="62">
        <v>362</v>
      </c>
      <c r="B17" s="3" t="str">
        <f>IFERROR(VLOOKUP($A17,Entries!$A:$F,4,FALSE),"")</f>
        <v>Sharon Robbins</v>
      </c>
      <c r="C17" s="3" t="str">
        <f>IFERROR(VLOOKUP($A17,Entries!$A:$F,5,FALSE),"")</f>
        <v>The Dexters Jig</v>
      </c>
      <c r="D17" s="3" t="str">
        <f>IFERROR(VLOOKUP($A17,Entries!$A:$F,6,FALSE),"")</f>
        <v>VWH Lions</v>
      </c>
      <c r="E17" s="35">
        <f>IF(SUMIF('DR (80)'!$A:$A,$A17,'DR (80)'!$D:$D)=0,"",SUMIF('DR (80)'!$A:$A,$A17,'DR (80)'!$D:$D))</f>
        <v>37.5</v>
      </c>
      <c r="F17" s="63">
        <f>IFERROR(VLOOKUP(A17,'SJ (80)'!A:D,4,FALSE),"")</f>
        <v>8</v>
      </c>
      <c r="G17" s="35">
        <f>IFERROR(VLOOKUP(A17,'XCT (80)'!A:D,4,FALSE),"")</f>
        <v>-3.6</v>
      </c>
      <c r="H17" s="64">
        <v>3.44</v>
      </c>
      <c r="I17" s="63">
        <f>IFERROR(VLOOKUP(A17,'XC (80)'!A:B,2,FALSE),"")</f>
        <v>0</v>
      </c>
      <c r="J17" s="35">
        <f t="shared" si="0"/>
        <v>49.1</v>
      </c>
      <c r="K17" s="3">
        <f t="shared" si="1"/>
        <v>17</v>
      </c>
    </row>
    <row r="18" spans="1:11" x14ac:dyDescent="0.2">
      <c r="A18" s="62">
        <v>363</v>
      </c>
      <c r="B18" s="3" t="str">
        <f>IFERROR(VLOOKUP($A18,Entries!$A:$F,4,FALSE),"")</f>
        <v>Andrew Winterton</v>
      </c>
      <c r="C18" s="3" t="str">
        <f>IFERROR(VLOOKUP($A18,Entries!$A:$F,5,FALSE),"")</f>
        <v>Taste the Flavour</v>
      </c>
      <c r="D18" s="3" t="str">
        <f>IFERROR(VLOOKUP($A18,Entries!$A:$F,6,FALSE),"")</f>
        <v>Berkeley</v>
      </c>
      <c r="E18" s="35">
        <f>IF(SUMIF('DR (80)'!$A:$A,$A18,'DR (80)'!$D:$D)=0,"",SUMIF('DR (80)'!$A:$A,$A18,'DR (80)'!$D:$D))</f>
        <v>42.8</v>
      </c>
      <c r="F18" s="63">
        <f>IFERROR(VLOOKUP(A18,'SJ (80)'!A:D,4,FALSE),"")</f>
        <v>8</v>
      </c>
      <c r="G18" s="35">
        <f>IFERROR(VLOOKUP(A18,'XCT (80)'!A:D,4,FALSE),"")</f>
        <v>0</v>
      </c>
      <c r="H18" s="64">
        <f>IF(G18=0,SUMIF('XCT (80)'!A:A,$A18,'XCT (80)'!B:B),"")</f>
        <v>3.54</v>
      </c>
      <c r="I18" s="63">
        <f>IFERROR(VLOOKUP(A18,'XC (80)'!A:B,2,FALSE),"")</f>
        <v>0</v>
      </c>
      <c r="J18" s="35">
        <f t="shared" si="0"/>
        <v>50.8</v>
      </c>
      <c r="K18" s="3">
        <f t="shared" si="1"/>
        <v>18</v>
      </c>
    </row>
    <row r="19" spans="1:11" x14ac:dyDescent="0.2">
      <c r="A19" s="62">
        <v>364</v>
      </c>
      <c r="B19" s="3" t="str">
        <f>IFERROR(VLOOKUP($A19,Entries!$A:$F,4,FALSE),"")</f>
        <v>Leah Marie Woodward</v>
      </c>
      <c r="C19" s="3" t="str">
        <f>IFERROR(VLOOKUP($A19,Entries!$A:$F,5,FALSE),"")</f>
        <v>He's Just Jack</v>
      </c>
      <c r="D19" s="3" t="str">
        <f>IFERROR(VLOOKUP($A19,Entries!$A:$F,6,FALSE),"")</f>
        <v>Berkeley</v>
      </c>
      <c r="E19" s="35">
        <f>IF(SUMIF('DR (80)'!$A:$A,$A19,'DR (80)'!$D:$D)=0,"",SUMIF('DR (80)'!$A:$A,$A19,'DR (80)'!$D:$D))</f>
        <v>28.8</v>
      </c>
      <c r="F19" s="63" t="str">
        <f>IFERROR(VLOOKUP(A19,'SJ (80)'!A:D,4,FALSE),"")</f>
        <v>E</v>
      </c>
      <c r="G19" s="35" t="s">
        <v>568</v>
      </c>
      <c r="H19" s="64" t="s">
        <v>568</v>
      </c>
      <c r="I19" s="63" t="s">
        <v>568</v>
      </c>
      <c r="J19" s="35" t="str">
        <f t="shared" si="0"/>
        <v>E</v>
      </c>
      <c r="K19" s="3" t="str">
        <f t="shared" si="1"/>
        <v/>
      </c>
    </row>
    <row r="20" spans="1:11" x14ac:dyDescent="0.2">
      <c r="A20" s="62">
        <v>365</v>
      </c>
      <c r="B20" s="3" t="str">
        <f>IFERROR(VLOOKUP($A20,Entries!$A:$F,4,FALSE),"")</f>
        <v>Sara Beamson</v>
      </c>
      <c r="C20" s="3" t="str">
        <f>IFERROR(VLOOKUP($A20,Entries!$A:$F,5,FALSE),"")</f>
        <v>Too Cute</v>
      </c>
      <c r="D20" s="3" t="str">
        <f>IFERROR(VLOOKUP($A20,Entries!$A:$F,6,FALSE),"")</f>
        <v>Cotswold Edge Pearls</v>
      </c>
      <c r="E20" s="35">
        <f>IF(SUMIF('DR (80)'!$A:$A,$A20,'DR (80)'!$D:$D)=0,"",SUMIF('DR (80)'!$A:$A,$A20,'DR (80)'!$D:$D))</f>
        <v>36.5</v>
      </c>
      <c r="F20" s="63">
        <f>IFERROR(VLOOKUP(A20,'SJ (80)'!A:D,4,FALSE),"")</f>
        <v>0</v>
      </c>
      <c r="G20" s="35">
        <f>IFERROR(VLOOKUP(A20,'XCT (80)'!A:D,4,FALSE),"")</f>
        <v>0.8</v>
      </c>
      <c r="H20" s="64">
        <v>4.0999999999999996</v>
      </c>
      <c r="I20" s="63">
        <f>IFERROR(VLOOKUP(A20,'XC (80)'!A:B,2,FALSE),"")</f>
        <v>0</v>
      </c>
      <c r="J20" s="35">
        <f t="shared" si="0"/>
        <v>37.299999999999997</v>
      </c>
      <c r="K20" s="3">
        <f t="shared" si="1"/>
        <v>6</v>
      </c>
    </row>
    <row r="21" spans="1:11" x14ac:dyDescent="0.2">
      <c r="A21" s="62">
        <v>366</v>
      </c>
      <c r="B21" s="3" t="str">
        <f>IFERROR(VLOOKUP($A21,Entries!$A:$F,4,FALSE),"")</f>
        <v>Chris Clark</v>
      </c>
      <c r="C21" s="3" t="str">
        <f>IFERROR(VLOOKUP($A21,Entries!$A:$F,5,FALSE),"")</f>
        <v>Croesnant Caradog</v>
      </c>
      <c r="D21" s="3" t="str">
        <f>IFERROR(VLOOKUP($A21,Entries!$A:$F,6,FALSE),"")</f>
        <v>Cotswold Edge Pearls</v>
      </c>
      <c r="E21" s="35">
        <f>IF(SUMIF('DR (80)'!$A:$A,$A21,'DR (80)'!$D:$D)=0,"",SUMIF('DR (80)'!$A:$A,$A21,'DR (80)'!$D:$D))</f>
        <v>27.8</v>
      </c>
      <c r="F21" s="63">
        <f>IFERROR(VLOOKUP(A21,'SJ (80)'!A:D,4,FALSE),"")</f>
        <v>0</v>
      </c>
      <c r="G21" s="35">
        <f>IFERROR(VLOOKUP(A21,'XCT (80)'!A:D,4,FALSE),"")</f>
        <v>8.8000000000000007</v>
      </c>
      <c r="H21" s="64">
        <v>4.3</v>
      </c>
      <c r="I21" s="63">
        <f>IFERROR(VLOOKUP(A21,'XC (80)'!A:B,2,FALSE),"")</f>
        <v>0</v>
      </c>
      <c r="J21" s="35">
        <f t="shared" si="0"/>
        <v>36.6</v>
      </c>
      <c r="K21" s="3">
        <f t="shared" si="1"/>
        <v>5</v>
      </c>
    </row>
    <row r="22" spans="1:11" x14ac:dyDescent="0.2">
      <c r="A22" s="62">
        <v>367</v>
      </c>
      <c r="B22" s="3" t="str">
        <f>IFERROR(VLOOKUP($A22,Entries!$A:$F,4,FALSE),"")</f>
        <v>Nicky Massey</v>
      </c>
      <c r="C22" s="3" t="str">
        <f>IFERROR(VLOOKUP($A22,Entries!$A:$F,5,FALSE),"")</f>
        <v>Tiramisu</v>
      </c>
      <c r="D22" s="3" t="str">
        <f>IFERROR(VLOOKUP($A22,Entries!$A:$F,6,FALSE),"")</f>
        <v>Frampton</v>
      </c>
      <c r="E22" s="35">
        <f>IF(SUMIF('DR (80)'!$A:$A,$A22,'DR (80)'!$D:$D)=0,"",SUMIF('DR (80)'!$A:$A,$A22,'DR (80)'!$D:$D))</f>
        <v>30</v>
      </c>
      <c r="F22" s="63">
        <f>IFERROR(VLOOKUP(A22,'SJ (80)'!A:D,4,FALSE),"")</f>
        <v>4</v>
      </c>
      <c r="G22" s="35">
        <f>IFERROR(VLOOKUP(A22,'XCT (80)'!A:D,4,FALSE),"")</f>
        <v>0</v>
      </c>
      <c r="H22" s="64">
        <f>IF(G22=0,SUMIF('XCT (80)'!A:A,$A22,'XCT (80)'!B:B),"")</f>
        <v>0</v>
      </c>
      <c r="I22" s="63" t="str">
        <f>IFERROR(VLOOKUP(A22,'XC (80)'!A:B,2,FALSE),"")</f>
        <v>E</v>
      </c>
      <c r="J22" s="35" t="str">
        <f t="shared" si="0"/>
        <v>E</v>
      </c>
      <c r="K22" s="3" t="str">
        <f t="shared" si="1"/>
        <v/>
      </c>
    </row>
    <row r="23" spans="1:11" x14ac:dyDescent="0.2">
      <c r="A23" s="62">
        <v>368</v>
      </c>
      <c r="B23" s="3" t="str">
        <f>IFERROR(VLOOKUP($A23,Entries!$A:$F,4,FALSE),"")</f>
        <v>Kayleigh Sanguin</v>
      </c>
      <c r="C23" s="3" t="str">
        <f>IFERROR(VLOOKUP($A23,Entries!$A:$F,5,FALSE),"")</f>
        <v>Glencarriag Cracker</v>
      </c>
      <c r="D23" s="3" t="str">
        <f>IFERROR(VLOOKUP($A23,Entries!$A:$F,6,FALSE),"")</f>
        <v>Frampton</v>
      </c>
      <c r="E23" s="35">
        <f>IF(SUMIF('DR (80)'!$A:$A,$A23,'DR (80)'!$D:$D)=0,"",SUMIF('DR (80)'!$A:$A,$A23,'DR (80)'!$D:$D))</f>
        <v>31.3</v>
      </c>
      <c r="F23" s="63">
        <f>IFERROR(VLOOKUP(A23,'SJ (80)'!A:D,4,FALSE),"")</f>
        <v>12</v>
      </c>
      <c r="G23" s="35" t="s">
        <v>569</v>
      </c>
      <c r="H23" s="64" t="s">
        <v>569</v>
      </c>
      <c r="I23" s="63" t="s">
        <v>569</v>
      </c>
      <c r="J23" s="35" t="s">
        <v>569</v>
      </c>
      <c r="K23" s="3" t="str">
        <f t="shared" si="1"/>
        <v/>
      </c>
    </row>
    <row r="24" spans="1:11" x14ac:dyDescent="0.2">
      <c r="A24" s="62">
        <v>369</v>
      </c>
      <c r="B24" s="3" t="str">
        <f>IFERROR(VLOOKUP($A24,Entries!$A:$F,4,FALSE),"")</f>
        <v>Hilary Lavender</v>
      </c>
      <c r="C24" s="3" t="str">
        <f>IFERROR(VLOOKUP($A24,Entries!$A:$F,5,FALSE),"")</f>
        <v>Paddison</v>
      </c>
      <c r="D24" s="3" t="str">
        <f>IFERROR(VLOOKUP($A24,Entries!$A:$F,6,FALSE),"")</f>
        <v>Kennet Vale Prosecco</v>
      </c>
      <c r="E24" s="35">
        <f>IF(SUMIF('DR (80)'!$A:$A,$A24,'DR (80)'!$D:$D)=0,"",SUMIF('DR (80)'!$A:$A,$A24,'DR (80)'!$D:$D))</f>
        <v>32.5</v>
      </c>
      <c r="F24" s="63">
        <f>IFERROR(VLOOKUP(A24,'SJ (80)'!A:D,4,FALSE),"")</f>
        <v>4</v>
      </c>
      <c r="G24" s="35">
        <f>IFERROR(VLOOKUP(A24,'XCT (80)'!A:D,4,FALSE),"")</f>
        <v>0</v>
      </c>
      <c r="H24" s="64">
        <f>IF(G24=0,SUMIF('XCT (80)'!A:A,$A24,'XCT (80)'!B:B),"")</f>
        <v>4</v>
      </c>
      <c r="I24" s="63">
        <f>IFERROR(VLOOKUP(A24,'XC (80)'!A:B,2,FALSE),"")</f>
        <v>0</v>
      </c>
      <c r="J24" s="35">
        <f t="shared" si="0"/>
        <v>36.5</v>
      </c>
      <c r="K24" s="3">
        <f t="shared" si="1"/>
        <v>4</v>
      </c>
    </row>
    <row r="25" spans="1:11" x14ac:dyDescent="0.2">
      <c r="A25" s="62">
        <v>370</v>
      </c>
      <c r="B25" s="3" t="str">
        <f>IFERROR(VLOOKUP($A25,Entries!$A:$F,4,FALSE),"")</f>
        <v>Gaelle Dierick</v>
      </c>
      <c r="C25" s="3" t="str">
        <f>IFERROR(VLOOKUP($A25,Entries!$A:$F,5,FALSE),"")</f>
        <v>Bella Ferraro</v>
      </c>
      <c r="D25" s="3" t="str">
        <f>IFERROR(VLOOKUP($A25,Entries!$A:$F,6,FALSE),"")</f>
        <v>Kennet Vale Prosecco</v>
      </c>
      <c r="E25" s="35">
        <f>IF(SUMIF('DR (80)'!$A:$A,$A25,'DR (80)'!$D:$D)=0,"",SUMIF('DR (80)'!$A:$A,$A25,'DR (80)'!$D:$D))</f>
        <v>34.299999999999997</v>
      </c>
      <c r="F25" s="63">
        <f>IFERROR(VLOOKUP(A25,'SJ (80)'!A:D,4,FALSE),"")</f>
        <v>4</v>
      </c>
      <c r="G25" s="35">
        <f>IFERROR(VLOOKUP(A25,'XCT (80)'!A:D,4,FALSE),"")</f>
        <v>0</v>
      </c>
      <c r="H25" s="64">
        <f>IF(G25=0,SUMIF('XCT (80)'!A:A,$A25,'XCT (80)'!B:B),"")</f>
        <v>4.05</v>
      </c>
      <c r="I25" s="63">
        <f>IFERROR(VLOOKUP(A25,'XC (80)'!A:B,2,FALSE),"")</f>
        <v>0</v>
      </c>
      <c r="J25" s="35">
        <f t="shared" si="0"/>
        <v>38.299999999999997</v>
      </c>
      <c r="K25" s="3">
        <f t="shared" si="1"/>
        <v>7</v>
      </c>
    </row>
    <row r="26" spans="1:11" x14ac:dyDescent="0.2">
      <c r="A26" s="62">
        <v>371</v>
      </c>
      <c r="B26" s="3" t="str">
        <f>IFERROR(VLOOKUP($A26,Entries!$A:$F,4,FALSE),"")</f>
        <v>Charlotte Munby</v>
      </c>
      <c r="C26" s="3" t="str">
        <f>IFERROR(VLOOKUP($A26,Entries!$A:$F,5,FALSE),"")</f>
        <v>Wuthering Heights</v>
      </c>
      <c r="D26" s="3" t="str">
        <f>IFERROR(VLOOKUP($A26,Entries!$A:$F,6,FALSE),"")</f>
        <v>Marlborough</v>
      </c>
      <c r="E26" s="35">
        <f>IF(SUMIF('DR (80)'!$A:$A,$A26,'DR (80)'!$D:$D)=0,"",SUMIF('DR (80)'!$A:$A,$A26,'DR (80)'!$D:$D))</f>
        <v>30</v>
      </c>
      <c r="F26" s="63" t="str">
        <f>IFERROR(VLOOKUP(A26,'SJ (80)'!A:D,4,FALSE),"")</f>
        <v>R</v>
      </c>
      <c r="G26" s="35" t="s">
        <v>580</v>
      </c>
      <c r="H26" s="64" t="s">
        <v>580</v>
      </c>
      <c r="I26" s="63" t="s">
        <v>580</v>
      </c>
      <c r="J26" s="35" t="str">
        <f t="shared" si="0"/>
        <v>R</v>
      </c>
      <c r="K26" s="3" t="str">
        <f t="shared" si="1"/>
        <v/>
      </c>
    </row>
    <row r="27" spans="1:11" x14ac:dyDescent="0.2">
      <c r="A27" s="62">
        <v>372</v>
      </c>
      <c r="B27" s="3" t="str">
        <f>IFERROR(VLOOKUP($A27,Entries!$A:$F,4,FALSE),"")</f>
        <v>Kate Patterson</v>
      </c>
      <c r="C27" s="3" t="str">
        <f>IFERROR(VLOOKUP($A27,Entries!$A:$F,5,FALSE),"")</f>
        <v>Loughnatousa JD</v>
      </c>
      <c r="D27" s="3" t="str">
        <f>IFERROR(VLOOKUP($A27,Entries!$A:$F,6,FALSE),"")</f>
        <v>Kennet Vale Champagne</v>
      </c>
      <c r="E27" s="35">
        <f>IF(SUMIF('DR (80)'!$A:$A,$A27,'DR (80)'!$D:$D)=0,"",SUMIF('DR (80)'!$A:$A,$A27,'DR (80)'!$D:$D))</f>
        <v>34.5</v>
      </c>
      <c r="F27" s="63">
        <f>IFERROR(VLOOKUP(A27,'SJ (80)'!A:D,4,FALSE),"")</f>
        <v>4</v>
      </c>
      <c r="G27" s="35">
        <f>IFERROR(VLOOKUP(A27,'XCT (80)'!A:D,4,FALSE),"")</f>
        <v>3.6</v>
      </c>
      <c r="H27" s="64">
        <v>4.17</v>
      </c>
      <c r="I27" s="63">
        <f>IFERROR(VLOOKUP(A27,'XC (80)'!A:B,2,FALSE),"")</f>
        <v>0</v>
      </c>
      <c r="J27" s="35">
        <f t="shared" si="0"/>
        <v>42.1</v>
      </c>
      <c r="K27" s="3">
        <f t="shared" si="1"/>
        <v>10</v>
      </c>
    </row>
    <row r="28" spans="1:11" x14ac:dyDescent="0.2">
      <c r="A28" s="62">
        <v>373</v>
      </c>
      <c r="B28" s="3" t="str">
        <f>IFERROR(VLOOKUP($A28,Entries!$A:$F,4,FALSE),"")</f>
        <v>Hannah Freeman</v>
      </c>
      <c r="C28" s="3" t="str">
        <f>IFERROR(VLOOKUP($A28,Entries!$A:$F,5,FALSE),"")</f>
        <v>Freshford Finnegan</v>
      </c>
      <c r="D28" s="3" t="str">
        <f>IFERROR(VLOOKUP($A28,Entries!$A:$F,6,FALSE),"")</f>
        <v>Kennet Vale Champagne</v>
      </c>
      <c r="E28" s="35">
        <f>IF(SUMIF('DR (80)'!$A:$A,$A28,'DR (80)'!$D:$D)=0,"",SUMIF('DR (80)'!$A:$A,$A28,'DR (80)'!$D:$D))</f>
        <v>43</v>
      </c>
      <c r="F28" s="63">
        <f>IFERROR(VLOOKUP(A28,'SJ (80)'!A:D,4,FALSE),"")</f>
        <v>4</v>
      </c>
      <c r="G28" s="35">
        <f>IFERROR(VLOOKUP(A28,'XCT (80)'!A:D,4,FALSE),"")</f>
        <v>73.599999999999895</v>
      </c>
      <c r="H28" s="64">
        <v>7.12</v>
      </c>
      <c r="I28" s="63">
        <f>IFERROR(VLOOKUP(A28,'XC (80)'!A:B,2,FALSE),"")</f>
        <v>0</v>
      </c>
      <c r="J28" s="35">
        <f t="shared" si="0"/>
        <v>120.59999999999989</v>
      </c>
      <c r="K28" s="3">
        <f t="shared" si="1"/>
        <v>25</v>
      </c>
    </row>
    <row r="29" spans="1:11" x14ac:dyDescent="0.2">
      <c r="A29" s="62">
        <v>374</v>
      </c>
      <c r="B29" s="3" t="str">
        <f>IFERROR(VLOOKUP($A29,Entries!$A:$F,4,FALSE),"")</f>
        <v>Clio Georgiadis</v>
      </c>
      <c r="C29" s="3" t="str">
        <f>IFERROR(VLOOKUP($A29,Entries!$A:$F,5,FALSE),"")</f>
        <v>Sir Alfred</v>
      </c>
      <c r="D29" s="3" t="str">
        <f>IFERROR(VLOOKUP($A29,Entries!$A:$F,6,FALSE),"")</f>
        <v>Swindon</v>
      </c>
      <c r="E29" s="35">
        <f>IF(SUMIF('DR (80)'!$A:$A,$A29,'DR (80)'!$D:$D)=0,"",SUMIF('DR (80)'!$A:$A,$A29,'DR (80)'!$D:$D))</f>
        <v>30.5</v>
      </c>
      <c r="F29" s="63">
        <f>IFERROR(VLOOKUP(A29,'SJ (80)'!A:D,4,FALSE),"")</f>
        <v>2</v>
      </c>
      <c r="G29" s="35">
        <f>IFERROR(VLOOKUP(A29,'XCT (80)'!A:D,4,FALSE),"")</f>
        <v>1.6</v>
      </c>
      <c r="H29" s="64">
        <v>4.12</v>
      </c>
      <c r="I29" s="63">
        <f>IFERROR(VLOOKUP(A29,'XC (80)'!A:B,2,FALSE),"")</f>
        <v>0</v>
      </c>
      <c r="J29" s="35">
        <f t="shared" si="0"/>
        <v>34.1</v>
      </c>
      <c r="K29" s="3">
        <f t="shared" si="1"/>
        <v>3</v>
      </c>
    </row>
    <row r="30" spans="1:11" x14ac:dyDescent="0.2">
      <c r="A30" s="62">
        <v>375</v>
      </c>
      <c r="B30" s="3" t="str">
        <f>IFERROR(VLOOKUP($A30,Entries!$A:$F,4,FALSE),"")</f>
        <v>Nic Davis</v>
      </c>
      <c r="C30" s="3" t="str">
        <f>IFERROR(VLOOKUP($A30,Entries!$A:$F,5,FALSE),"")</f>
        <v>Cookworthy Ransom</v>
      </c>
      <c r="D30" s="3" t="str">
        <f>IFERROR(VLOOKUP($A30,Entries!$A:$F,6,FALSE),"")</f>
        <v>Swindon</v>
      </c>
      <c r="E30" s="35">
        <f>IF(SUMIF('DR (80)'!$A:$A,$A30,'DR (80)'!$D:$D)=0,"",SUMIF('DR (80)'!$A:$A,$A30,'DR (80)'!$D:$D))</f>
        <v>32.5</v>
      </c>
      <c r="F30" s="63">
        <f>IFERROR(VLOOKUP(A30,'SJ (80)'!A:D,4,FALSE),"")</f>
        <v>2</v>
      </c>
      <c r="G30" s="35">
        <f>IFERROR(VLOOKUP(A30,'XCT (80)'!A:D,4,FALSE),"")</f>
        <v>20.399999999999999</v>
      </c>
      <c r="H30" s="64">
        <v>4.59</v>
      </c>
      <c r="I30" s="63">
        <f>IFERROR(VLOOKUP(A30,'XC (80)'!A:B,2,FALSE),"")</f>
        <v>0</v>
      </c>
      <c r="J30" s="35">
        <f t="shared" si="0"/>
        <v>54.9</v>
      </c>
      <c r="K30" s="3">
        <f t="shared" si="1"/>
        <v>20</v>
      </c>
    </row>
    <row r="31" spans="1:11" x14ac:dyDescent="0.2">
      <c r="A31" s="62">
        <v>376</v>
      </c>
      <c r="B31" s="3" t="str">
        <f>IFERROR(VLOOKUP($A31,Entries!$A:$F,4,FALSE),"")</f>
        <v>Shannon Cook</v>
      </c>
      <c r="C31" s="3" t="str">
        <f>IFERROR(VLOOKUP($A31,Entries!$A:$F,5,FALSE),"")</f>
        <v>Mullentine Champagne</v>
      </c>
      <c r="D31" s="3" t="str">
        <f>IFERROR(VLOOKUP($A31,Entries!$A:$F,6,FALSE),"")</f>
        <v>Cotswold Edge Diamonds</v>
      </c>
      <c r="E31" s="35">
        <f>IF(SUMIF('DR (80)'!$A:$A,$A31,'DR (80)'!$D:$D)=0,"",SUMIF('DR (80)'!$A:$A,$A31,'DR (80)'!$D:$D))</f>
        <v>33.5</v>
      </c>
      <c r="F31" s="63">
        <f>IFERROR(VLOOKUP(A31,'SJ (80)'!A:D,4,FALSE),"")</f>
        <v>0</v>
      </c>
      <c r="G31" s="35">
        <f>IFERROR(VLOOKUP(A31,'XCT (80)'!A:D,4,FALSE),"")</f>
        <v>42.8</v>
      </c>
      <c r="H31" s="64">
        <v>5.55</v>
      </c>
      <c r="I31" s="63">
        <f>IFERROR(VLOOKUP(A31,'XC (80)'!A:B,2,FALSE),"")</f>
        <v>0</v>
      </c>
      <c r="J31" s="35">
        <f t="shared" si="0"/>
        <v>76.3</v>
      </c>
      <c r="K31" s="3">
        <f t="shared" si="1"/>
        <v>24</v>
      </c>
    </row>
    <row r="32" spans="1:11" x14ac:dyDescent="0.2">
      <c r="A32" s="62">
        <v>377</v>
      </c>
      <c r="B32" s="3" t="str">
        <f>IFERROR(VLOOKUP($A32,Entries!$A:$F,4,FALSE),"")</f>
        <v>Shelby Dowding</v>
      </c>
      <c r="C32" s="3" t="str">
        <f>IFERROR(VLOOKUP($A32,Entries!$A:$F,5,FALSE),"")</f>
        <v>Peasedown Agatha</v>
      </c>
      <c r="D32" s="3" t="str">
        <f>IFERROR(VLOOKUP($A32,Entries!$A:$F,6,FALSE),"")</f>
        <v>Cotswold Edge Diamonds</v>
      </c>
      <c r="E32" s="35">
        <f>IF(SUMIF('DR (80)'!$A:$A,$A32,'DR (80)'!$D:$D)=0,"",SUMIF('DR (80)'!$A:$A,$A32,'DR (80)'!$D:$D))</f>
        <v>25.5</v>
      </c>
      <c r="F32" s="63">
        <f>IFERROR(VLOOKUP(A32,'SJ (80)'!A:D,4,FALSE),"")</f>
        <v>8</v>
      </c>
      <c r="G32" s="35">
        <f>IFERROR(VLOOKUP(A32,'XCT (80)'!A:D,4,FALSE),"")</f>
        <v>0</v>
      </c>
      <c r="H32" s="64">
        <f>IF(G32=0,SUMIF('XCT (80)'!A:A,$A32,'XCT (80)'!B:B),"")</f>
        <v>4.07</v>
      </c>
      <c r="I32" s="63">
        <f>IFERROR(VLOOKUP(A32,'XC (80)'!A:B,2,FALSE),"")</f>
        <v>0</v>
      </c>
      <c r="J32" s="35">
        <f t="shared" si="0"/>
        <v>33.5</v>
      </c>
      <c r="K32" s="3">
        <f t="shared" si="1"/>
        <v>2</v>
      </c>
    </row>
    <row r="33" spans="1:11" x14ac:dyDescent="0.2">
      <c r="A33" s="62">
        <v>378</v>
      </c>
      <c r="B33" s="3" t="str">
        <f>IFERROR(VLOOKUP($A33,Entries!$A:$F,4,FALSE),"")</f>
        <v>Debbie Martin</v>
      </c>
      <c r="C33" s="3" t="str">
        <f>IFERROR(VLOOKUP($A33,Entries!$A:$F,5,FALSE),"")</f>
        <v>Asia</v>
      </c>
      <c r="D33" s="3" t="str">
        <f>IFERROR(VLOOKUP($A33,Entries!$A:$F,6,FALSE),"")</f>
        <v>Bath</v>
      </c>
      <c r="E33" s="35">
        <f>IF(SUMIF('DR (80)'!$A:$A,$A33,'DR (80)'!$D:$D)=0,"",SUMIF('DR (80)'!$A:$A,$A33,'DR (80)'!$D:$D))</f>
        <v>25.8</v>
      </c>
      <c r="F33" s="63">
        <f>IFERROR(VLOOKUP(A33,'SJ (80)'!A:D,4,FALSE),"")</f>
        <v>4</v>
      </c>
      <c r="G33" s="35">
        <f>IFERROR(VLOOKUP(A33,'XCT (80)'!A:D,4,FALSE),"")</f>
        <v>1.6</v>
      </c>
      <c r="H33" s="64">
        <v>4.12</v>
      </c>
      <c r="I33" s="63">
        <f>IFERROR(VLOOKUP(A33,'XC (80)'!A:B,2,FALSE),"")</f>
        <v>0</v>
      </c>
      <c r="J33" s="35">
        <f t="shared" si="0"/>
        <v>31.400000000000002</v>
      </c>
      <c r="K33" s="3">
        <f t="shared" si="1"/>
        <v>1</v>
      </c>
    </row>
    <row r="34" spans="1:11" x14ac:dyDescent="0.2">
      <c r="A34" s="62">
        <v>379</v>
      </c>
      <c r="B34" s="3" t="str">
        <f>IFERROR(VLOOKUP($A34,Entries!$A:$F,4,FALSE),"")</f>
        <v>Lorraine Antoniou</v>
      </c>
      <c r="C34" s="3" t="str">
        <f>IFERROR(VLOOKUP($A34,Entries!$A:$F,5,FALSE),"")</f>
        <v>First Spotty</v>
      </c>
      <c r="D34" s="3" t="str">
        <f>IFERROR(VLOOKUP($A34,Entries!$A:$F,6,FALSE),"")</f>
        <v>Bath</v>
      </c>
      <c r="E34" s="35">
        <f>IF(SUMIF('DR (80)'!$A:$A,$A34,'DR (80)'!$D:$D)=0,"",SUMIF('DR (80)'!$A:$A,$A34,'DR (80)'!$D:$D))</f>
        <v>33.299999999999997</v>
      </c>
      <c r="F34" s="63">
        <f>IFERROR(VLOOKUP(A34,'SJ (80)'!A:D,4,FALSE),"")</f>
        <v>11</v>
      </c>
      <c r="G34" s="35">
        <f>IFERROR(VLOOKUP(A34,'XCT (80)'!A:D,4,FALSE),"")</f>
        <v>13.2</v>
      </c>
      <c r="H34" s="64">
        <v>4.41</v>
      </c>
      <c r="I34" s="63">
        <f>IFERROR(VLOOKUP(A34,'XC (80)'!A:B,2,FALSE),"")</f>
        <v>0</v>
      </c>
      <c r="J34" s="35">
        <f t="shared" si="0"/>
        <v>57.5</v>
      </c>
      <c r="K34" s="3">
        <f t="shared" si="1"/>
        <v>22</v>
      </c>
    </row>
    <row r="35" spans="1:11" x14ac:dyDescent="0.2">
      <c r="A35" s="62">
        <v>380</v>
      </c>
      <c r="B35" s="3" t="str">
        <f>IFERROR(VLOOKUP($A35,Entries!$A:$F,4,FALSE),"")</f>
        <v>Kathleen Griffiths</v>
      </c>
      <c r="C35" s="3" t="str">
        <f>IFERROR(VLOOKUP($A35,Entries!$A:$F,5,FALSE),"")</f>
        <v>Kiara</v>
      </c>
      <c r="D35" s="3" t="str">
        <f>IFERROR(VLOOKUP($A35,Entries!$A:$F,6,FALSE),"")</f>
        <v>Veteran Horse</v>
      </c>
      <c r="E35" s="35">
        <f>IF(SUMIF('DR (80)'!$A:$A,$A35,'DR (80)'!$D:$D)=0,"",SUMIF('DR (80)'!$A:$A,$A35,'DR (80)'!$D:$D))</f>
        <v>34.299999999999997</v>
      </c>
      <c r="F35" s="63">
        <f>IFERROR(VLOOKUP(A35,'SJ (80)'!A:D,4,FALSE),"")</f>
        <v>0</v>
      </c>
      <c r="G35" s="35">
        <f>IFERROR(VLOOKUP(A35,'XCT (80)'!A:D,4,FALSE),"")</f>
        <v>4.8</v>
      </c>
      <c r="H35" s="64">
        <v>4.2</v>
      </c>
      <c r="I35" s="63">
        <f>IFERROR(VLOOKUP(A35,'XC (80)'!A:B,2,FALSE),"")</f>
        <v>0</v>
      </c>
      <c r="J35" s="35">
        <f t="shared" si="0"/>
        <v>39.099999999999994</v>
      </c>
      <c r="K35" s="3">
        <f t="shared" si="1"/>
        <v>9</v>
      </c>
    </row>
    <row r="36" spans="1:11" x14ac:dyDescent="0.2">
      <c r="A36" s="62">
        <v>381</v>
      </c>
      <c r="B36" s="3" t="str">
        <f>IFERROR(VLOOKUP($A36,Entries!$A:$F,4,FALSE),"")</f>
        <v>Stewart Bowler</v>
      </c>
      <c r="C36" s="3" t="str">
        <f>IFERROR(VLOOKUP($A36,Entries!$A:$F,5,FALSE),"")</f>
        <v>Indian Summer</v>
      </c>
      <c r="D36" s="3" t="str">
        <f>IFERROR(VLOOKUP($A36,Entries!$A:$F,6,FALSE),"")</f>
        <v>Veteran Horse</v>
      </c>
      <c r="E36" s="35">
        <f>IF(SUMIF('DR (80)'!$A:$A,$A36,'DR (80)'!$D:$D)=0,"",SUMIF('DR (80)'!$A:$A,$A36,'DR (80)'!$D:$D))</f>
        <v>38.799999999999997</v>
      </c>
      <c r="F36" s="63">
        <f>IFERROR(VLOOKUP(A36,'SJ (80)'!A:D,4,FALSE),"")</f>
        <v>0</v>
      </c>
      <c r="G36" s="35">
        <f>IFERROR(VLOOKUP(A36,'XCT (80)'!A:D,4,FALSE),"")</f>
        <v>4.8</v>
      </c>
      <c r="H36" s="64">
        <v>4.2</v>
      </c>
      <c r="I36" s="63">
        <f>IFERROR(VLOOKUP(A36,'XC (80)'!A:B,2,FALSE),"")</f>
        <v>0</v>
      </c>
      <c r="J36" s="35">
        <f t="shared" si="0"/>
        <v>43.599999999999994</v>
      </c>
      <c r="K36" s="3">
        <f t="shared" si="1"/>
        <v>12</v>
      </c>
    </row>
    <row r="37" spans="1:11" x14ac:dyDescent="0.2">
      <c r="A37" s="62">
        <v>384</v>
      </c>
      <c r="B37" s="3" t="str">
        <f>IFERROR(VLOOKUP($A37,Entries!$A:$F,4,FALSE),"")</f>
        <v>Amy Yapp</v>
      </c>
      <c r="C37" s="3" t="str">
        <f>IFERROR(VLOOKUP($A37,Entries!$A:$F,5,FALSE),"")</f>
        <v>Stevies Royal Pride</v>
      </c>
      <c r="D37" s="3" t="str">
        <f>IFERROR(VLOOKUP($A37,Entries!$A:$F,6,FALSE),"")</f>
        <v>Cotswold Edge</v>
      </c>
      <c r="E37" s="35">
        <f>IF(SUMIF('DR (80)'!$A:$A,$A37,'DR (80)'!$D:$D)=0,"",SUMIF('DR (80)'!$A:$A,$A37,'DR (80)'!$D:$D))</f>
        <v>30.5</v>
      </c>
      <c r="F37" s="63">
        <f>IFERROR(VLOOKUP(A37,'SJ (80)'!A:D,4,FALSE),"")</f>
        <v>4</v>
      </c>
      <c r="G37" s="35">
        <f>IFERROR(VLOOKUP(A37,'XCT (80)'!A:D,4,FALSE),"")</f>
        <v>11.2</v>
      </c>
      <c r="H37" s="64">
        <v>4.3600000000000003</v>
      </c>
      <c r="I37" s="63">
        <f>IFERROR(VLOOKUP(A37,'XC (80)'!A:B,2,FALSE),"")</f>
        <v>0</v>
      </c>
      <c r="J37" s="35">
        <f t="shared" si="0"/>
        <v>45.7</v>
      </c>
      <c r="K37" s="3">
        <f t="shared" si="1"/>
        <v>13</v>
      </c>
    </row>
    <row r="38" spans="1:11" ht="4.5" customHeight="1" x14ac:dyDescent="0.2">
      <c r="F38" s="30"/>
    </row>
    <row r="39" spans="1:11" ht="18" collapsed="1" x14ac:dyDescent="0.25">
      <c r="A39" s="60" t="s">
        <v>555</v>
      </c>
      <c r="F39" s="30"/>
    </row>
    <row r="40" spans="1:11" ht="4.5" customHeight="1" x14ac:dyDescent="0.2">
      <c r="F40" s="30"/>
    </row>
    <row r="41" spans="1:11" x14ac:dyDescent="0.2">
      <c r="A41" s="62">
        <v>382</v>
      </c>
      <c r="B41" s="3" t="str">
        <f>IFERROR(VLOOKUP($A41,Entries!$A:$F,4,FALSE),"")</f>
        <v>Caitlin Fowlie</v>
      </c>
      <c r="C41" s="3" t="str">
        <f>IFERROR(VLOOKUP($A41,Entries!$A:$F,5,FALSE),"")</f>
        <v>Who's WiMax</v>
      </c>
      <c r="D41" s="3" t="str">
        <f>IFERROR(VLOOKUP($A41,Entries!$A:$F,6,FALSE),"")</f>
        <v>West Oxon</v>
      </c>
      <c r="E41" s="35">
        <v>37.299999999999997</v>
      </c>
      <c r="F41" s="63">
        <f>IFERROR(VLOOKUP(A41,'SJ (80)'!A:D,4,FALSE),"")</f>
        <v>0</v>
      </c>
      <c r="G41" s="35">
        <f>IFERROR(VLOOKUP(A41,'XCT (80)'!A:D,4,FALSE),"")</f>
        <v>0</v>
      </c>
      <c r="H41" s="64">
        <f>IF(G41=0,SUMIF('XCT (80)'!A:A,$A41,'XCT (80)'!B:B),"")</f>
        <v>4.0599999999999996</v>
      </c>
      <c r="I41" s="63">
        <f>IFERROR(VLOOKUP(A41,'XC (80)'!A:B,2,FALSE),"")</f>
        <v>0</v>
      </c>
      <c r="J41" s="35">
        <f t="shared" ref="J41" si="2">IF(F41="E","E",IF(I41="E","E",IF(F41="R","R",IF(I41="R","R",SUM(E41:F41,I41)+IF(G41="",0,IF(G41&gt;0,G41,-G41))))))</f>
        <v>37.299999999999997</v>
      </c>
      <c r="K41" s="3">
        <f>IFERROR(RANK(J41,J$41:J$43,1),"")</f>
        <v>1</v>
      </c>
    </row>
    <row r="42" spans="1:11" x14ac:dyDescent="0.2">
      <c r="A42" s="62">
        <v>383</v>
      </c>
      <c r="B42" s="3" t="str">
        <f>IFERROR(VLOOKUP($A42,Entries!$A:$F,4,FALSE),"")</f>
        <v>Izzy Lovat</v>
      </c>
      <c r="C42" s="3" t="str">
        <f>IFERROR(VLOOKUP($A42,Entries!$A:$F,5,FALSE),"")</f>
        <v>RTS Alroy</v>
      </c>
      <c r="D42" s="3" t="str">
        <f>IFERROR(VLOOKUP($A42,Entries!$A:$F,6,FALSE),"")</f>
        <v>Evenlode</v>
      </c>
      <c r="E42" s="35">
        <v>32.299999999999997</v>
      </c>
      <c r="F42" s="63">
        <f>IFERROR(VLOOKUP(A42,'SJ (80)'!A:D,4,FALSE),"")</f>
        <v>0</v>
      </c>
      <c r="G42" s="35">
        <f>IFERROR(VLOOKUP(A42,'XCT (80)'!A:D,4,FALSE),"")</f>
        <v>7.6</v>
      </c>
      <c r="H42" s="64">
        <v>4.2699999999999996</v>
      </c>
      <c r="I42" s="63">
        <f>IFERROR(VLOOKUP(A42,'XC (80)'!A:B,2,FALSE),"")</f>
        <v>0</v>
      </c>
      <c r="J42" s="35">
        <f t="shared" ref="J42" si="3">IF(F42="E","E",IF(I42="E","E",IF(F42="R","R",IF(I42="R","R",SUM(E42:F42,I42)+IF(G42="",0,IF(G42&gt;0,G42,-G42))))))</f>
        <v>39.9</v>
      </c>
      <c r="K42" s="3">
        <f t="shared" ref="K42:K43" si="4">IFERROR(RANK(J42,J$41:J$43,1),"")</f>
        <v>2</v>
      </c>
    </row>
    <row r="43" spans="1:11" x14ac:dyDescent="0.2">
      <c r="A43" s="62">
        <v>385</v>
      </c>
      <c r="B43" s="3" t="str">
        <f>IFERROR(VLOOKUP($A43,Entries!$A:$F,4,FALSE),"")</f>
        <v>W/D - Lauren Nash</v>
      </c>
      <c r="C43" s="3" t="str">
        <f>IFERROR(VLOOKUP($A43,Entries!$A:$F,5,FALSE),"")</f>
        <v>Lovely You (ROR)</v>
      </c>
      <c r="D43" s="3" t="str">
        <f>IFERROR(VLOOKUP($A43,Entries!$A:$F,6,FALSE),"")</f>
        <v>Shropshire South</v>
      </c>
      <c r="E43" s="35" t="s">
        <v>569</v>
      </c>
      <c r="F43" s="63" t="s">
        <v>569</v>
      </c>
      <c r="G43" s="35" t="s">
        <v>569</v>
      </c>
      <c r="H43" s="64" t="s">
        <v>569</v>
      </c>
      <c r="I43" s="63" t="str">
        <f>IFERROR(VLOOKUP(A43,'XC (90)'!A:B,2,FALSE),"")</f>
        <v/>
      </c>
      <c r="J43" s="35" t="s">
        <v>569</v>
      </c>
      <c r="K43" s="3" t="str">
        <f t="shared" si="4"/>
        <v/>
      </c>
    </row>
  </sheetData>
  <conditionalFormatting sqref="A6:A15">
    <cfRule type="expression" dxfId="54" priority="3">
      <formula>A6=""</formula>
    </cfRule>
  </conditionalFormatting>
  <conditionalFormatting sqref="A16:A37">
    <cfRule type="expression" dxfId="53" priority="2">
      <formula>A16=""</formula>
    </cfRule>
  </conditionalFormatting>
  <conditionalFormatting sqref="A41:A43">
    <cfRule type="expression" dxfId="52" priority="1">
      <formula>A41=""</formula>
    </cfRule>
  </conditionalFormatting>
  <pageMargins left="0.70866141732283472" right="0.70866141732283472" top="0.74803149606299213" bottom="0.74803149606299213" header="0.31496062992125984" footer="0.31496062992125984"/>
  <pageSetup paperSize="8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9</vt:i4>
      </vt:variant>
    </vt:vector>
  </HeadingPairs>
  <TitlesOfParts>
    <vt:vector size="42" baseType="lpstr">
      <vt:lpstr>Entries</vt:lpstr>
      <vt:lpstr>90 A</vt:lpstr>
      <vt:lpstr>90 B</vt:lpstr>
      <vt:lpstr>90 C</vt:lpstr>
      <vt:lpstr>100+ D</vt:lpstr>
      <vt:lpstr>100 E</vt:lpstr>
      <vt:lpstr>80 F</vt:lpstr>
      <vt:lpstr>80 G</vt:lpstr>
      <vt:lpstr>80 H</vt:lpstr>
      <vt:lpstr>80 I</vt:lpstr>
      <vt:lpstr>Teams (90)</vt:lpstr>
      <vt:lpstr>Teams (100)</vt:lpstr>
      <vt:lpstr>Teams (80)</vt:lpstr>
      <vt:lpstr>DR (90)</vt:lpstr>
      <vt:lpstr>DR (100+)</vt:lpstr>
      <vt:lpstr>DR (100)</vt:lpstr>
      <vt:lpstr>DR (80)</vt:lpstr>
      <vt:lpstr>SJ (90)</vt:lpstr>
      <vt:lpstr>DR Score Master (Print)</vt:lpstr>
      <vt:lpstr>XC Times Master (Print)</vt:lpstr>
      <vt:lpstr>SJ (100+)</vt:lpstr>
      <vt:lpstr>SJ (100)</vt:lpstr>
      <vt:lpstr>SJ (80)</vt:lpstr>
      <vt:lpstr>XC (90)</vt:lpstr>
      <vt:lpstr>XC (100)</vt:lpstr>
      <vt:lpstr>XC (80)</vt:lpstr>
      <vt:lpstr>XCT (90)</vt:lpstr>
      <vt:lpstr>XCT (100)</vt:lpstr>
      <vt:lpstr>XCT (80)</vt:lpstr>
      <vt:lpstr>Sheet1</vt:lpstr>
      <vt:lpstr>XCT Master (90)</vt:lpstr>
      <vt:lpstr>XCT Master (100)</vt:lpstr>
      <vt:lpstr>XCT Master (80)</vt:lpstr>
      <vt:lpstr>'100 E'!Print_Area</vt:lpstr>
      <vt:lpstr>'100+ D'!Print_Area</vt:lpstr>
      <vt:lpstr>'80 F'!Print_Area</vt:lpstr>
      <vt:lpstr>'80 G'!Print_Area</vt:lpstr>
      <vt:lpstr>'80 H'!Print_Area</vt:lpstr>
      <vt:lpstr>'80 I'!Print_Area</vt:lpstr>
      <vt:lpstr>'90 A'!Print_Area</vt:lpstr>
      <vt:lpstr>'90 B'!Print_Area</vt:lpstr>
      <vt:lpstr>'90 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ptl91064</dc:creator>
  <cp:lastModifiedBy>Jo Howse</cp:lastModifiedBy>
  <cp:lastPrinted>2017-07-02T18:13:19Z</cp:lastPrinted>
  <dcterms:created xsi:type="dcterms:W3CDTF">2016-06-10T20:23:03Z</dcterms:created>
  <dcterms:modified xsi:type="dcterms:W3CDTF">2017-07-03T18:38:37Z</dcterms:modified>
</cp:coreProperties>
</file>